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30" windowWidth="15900" windowHeight="8760" tabRatio="556" activeTab="0"/>
  </bookViews>
  <sheets>
    <sheet name="Stock_Flyer" sheetId="1" r:id="rId1"/>
    <sheet name="Your_Margin" sheetId="2" r:id="rId2"/>
  </sheets>
  <definedNames>
    <definedName name="_xlnm.Print_Area" localSheetId="0">'Stock_Flyer'!$A$1:$H$124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APJJr</author>
  </authors>
  <commentList>
    <comment ref="A3" authorId="0">
      <text>
        <r>
          <rPr>
            <sz val="10"/>
            <rFont val="Arial"/>
            <family val="0"/>
          </rPr>
          <t>Replace Data Visible information with yours before printing for your customer.</t>
        </r>
      </text>
    </comment>
  </commentList>
</comments>
</file>

<file path=xl/sharedStrings.xml><?xml version="1.0" encoding="utf-8"?>
<sst xmlns="http://schemas.openxmlformats.org/spreadsheetml/2006/main" count="325" uniqueCount="163">
  <si>
    <t>Charlottesville, VA 22902</t>
  </si>
  <si>
    <t>800-368-3494, 434-296-5608</t>
  </si>
  <si>
    <t>www.datavisible.com</t>
  </si>
  <si>
    <t>Fax: 434-977-1076</t>
  </si>
  <si>
    <t>Side Tab Classification Folder Features</t>
  </si>
  <si>
    <t>· Tyvek® expansion gussets</t>
  </si>
  <si>
    <t>· 1” Dual Prong Fasteners - Positions 1 &amp; 3 on Dividers</t>
  </si>
  <si>
    <t>· 2” Permclip® Bonded fasteners at positions 1 &amp; 3</t>
  </si>
  <si>
    <t>· Embossed Smead®/TAB® Guidelines On End Tab</t>
  </si>
  <si>
    <t>· 17pt Kraft Dividers (18pt Manila in Manila folders)</t>
  </si>
  <si>
    <t>· 1/3 Cut Tabs On Dividers</t>
  </si>
  <si>
    <t>Letter Size Side (End) Tab Classification Folders</t>
  </si>
  <si>
    <t>Stock No.</t>
  </si>
  <si>
    <t>Color</t>
  </si>
  <si>
    <t>Dividers</t>
  </si>
  <si>
    <r>
      <t>Tyvek</t>
    </r>
    <r>
      <rPr>
        <sz val="10"/>
        <color indexed="8"/>
        <rFont val="Arial"/>
        <family val="2"/>
      </rPr>
      <t>®</t>
    </r>
  </si>
  <si>
    <t>Box</t>
  </si>
  <si>
    <t>Manila, 18pt, w/Manila dividers</t>
  </si>
  <si>
    <t>Type I Pressboard, 20pt, w/Kraft dividers</t>
  </si>
  <si>
    <t>Type II Pressboard, 25pt, w/Kraft dividers</t>
  </si>
  <si>
    <t>Type III Pressboard, 25pt, w/Kraft dividers</t>
  </si>
  <si>
    <t>Legal Size Side (End) Tab Classification Folders</t>
  </si>
  <si>
    <t>Side (End) &amp; Top Combo Tab Classification Folders</t>
  </si>
  <si>
    <t>.</t>
  </si>
  <si>
    <t>All 2Tab folders have  TAB® Match Printed Guidelines</t>
  </si>
  <si>
    <t>We also make  ---  Custom Classification File Folders  ---  call for information.</t>
  </si>
  <si>
    <t>-=Order as little as one box=-</t>
  </si>
  <si>
    <r>
      <t xml:space="preserve">In Stock </t>
    </r>
    <r>
      <rPr>
        <b/>
        <sz val="14"/>
        <rFont val="Symbol"/>
        <family val="1"/>
      </rPr>
      <t>·</t>
    </r>
    <r>
      <rPr>
        <b/>
        <sz val="14"/>
        <rFont val="Arial"/>
        <family val="2"/>
      </rPr>
      <t xml:space="preserve"> Ready To Ship</t>
    </r>
  </si>
  <si>
    <t>VISA • MASTERCARD • AMERICAN EXPRESS • DISCOVER</t>
  </si>
  <si>
    <t>SIDE  TAB</t>
  </si>
  <si>
    <t>Prices effective December 24, 2005</t>
  </si>
  <si>
    <t>Top Tab Classification Folder Features</t>
  </si>
  <si>
    <t>· 2/5 Right Of Center (ROC) Tabbed Back</t>
  </si>
  <si>
    <t>Letter Size Top Tab Classification Folders</t>
  </si>
  <si>
    <t>Legal Size Top Tab Classification Folders</t>
  </si>
  <si>
    <t>TOP  TAB</t>
  </si>
  <si>
    <t>Revision 1</t>
  </si>
  <si>
    <t>Enter your margin:</t>
  </si>
  <si>
    <t>INSTRUCTIONS: Enter .00001 to show DV Net prices, 0 to hide prices or your margin percentage. Then select the Stock_Flyer tab below and print your custom pricer for your customers.</t>
  </si>
  <si>
    <t>Date</t>
  </si>
  <si>
    <t>Prices Effective 12/24/2005</t>
  </si>
  <si>
    <t>Profit</t>
  </si>
  <si>
    <t>DV Net from column 1</t>
  </si>
  <si>
    <t>Your Sell Price</t>
  </si>
  <si>
    <t>Tyvek</t>
  </si>
  <si>
    <t>Sort Key</t>
  </si>
  <si>
    <t>Sidetab</t>
  </si>
  <si>
    <t>S42-02-M-M</t>
  </si>
  <si>
    <t>Manila</t>
  </si>
  <si>
    <t>None</t>
  </si>
  <si>
    <t>2" Manila</t>
  </si>
  <si>
    <t>S42-14-M-M</t>
  </si>
  <si>
    <t>S42-26-M-M</t>
  </si>
  <si>
    <t>S43-26-M-M</t>
  </si>
  <si>
    <t>3" Manila</t>
  </si>
  <si>
    <t>S43-38-M-M</t>
  </si>
  <si>
    <t>S42-14-1-BL</t>
  </si>
  <si>
    <t>Blue</t>
  </si>
  <si>
    <t>2” Dove Grey</t>
  </si>
  <si>
    <t>S42-14-1-ER</t>
  </si>
  <si>
    <t>Executive Red</t>
  </si>
  <si>
    <t>2" Scarlet Red</t>
  </si>
  <si>
    <t>S42-14-1-PB</t>
  </si>
  <si>
    <t>Pacific Blue</t>
  </si>
  <si>
    <t>2” Dark Blue</t>
  </si>
  <si>
    <t>S42-14-1-PG</t>
  </si>
  <si>
    <t>Palm Green</t>
  </si>
  <si>
    <t>2” Spring Green</t>
  </si>
  <si>
    <t>S42-14-1-YE</t>
  </si>
  <si>
    <t>Yellow</t>
  </si>
  <si>
    <t>2” Yellow</t>
  </si>
  <si>
    <t>S42-26-1-BL</t>
  </si>
  <si>
    <t>S42-26-1-ER</t>
  </si>
  <si>
    <t>S42-26-1-PB</t>
  </si>
  <si>
    <t>S42-26-1-PG</t>
  </si>
  <si>
    <t>S42-26-1-YE</t>
  </si>
  <si>
    <t>S42-02-2-GY</t>
  </si>
  <si>
    <t>Grey</t>
  </si>
  <si>
    <t>S42-02-2-RE</t>
  </si>
  <si>
    <t>Red</t>
  </si>
  <si>
    <t>2” Russet</t>
  </si>
  <si>
    <t>S42-14-2-GY</t>
  </si>
  <si>
    <t>S42-14-2-RE</t>
  </si>
  <si>
    <t>S42-26-2-GY</t>
  </si>
  <si>
    <t>S42-26-2-RE</t>
  </si>
  <si>
    <t>S43-38-2-GY</t>
  </si>
  <si>
    <t>3” Dove Grey</t>
  </si>
  <si>
    <t>S43-38-2-RE</t>
  </si>
  <si>
    <t>3” Russet</t>
  </si>
  <si>
    <t>S42-02-3-GR</t>
  </si>
  <si>
    <t>Green</t>
  </si>
  <si>
    <t>2" Pearl Green</t>
  </si>
  <si>
    <t>S42-14-3-GR</t>
  </si>
  <si>
    <t>S42-26-3-GR</t>
  </si>
  <si>
    <t>S43-38-3-GR</t>
  </si>
  <si>
    <t>3" Pearl Green</t>
  </si>
  <si>
    <t>S52-02-2-RE</t>
  </si>
  <si>
    <t>S52-14-2-GY</t>
  </si>
  <si>
    <t>S52-14-2-RE</t>
  </si>
  <si>
    <t>S52-26-2-GY</t>
  </si>
  <si>
    <t>S52-26-2-RE</t>
  </si>
  <si>
    <t>S53-38-2-RE</t>
  </si>
  <si>
    <t>Toptab Letter</t>
  </si>
  <si>
    <t>T42-14-M-ML</t>
  </si>
  <si>
    <t>2” Manila</t>
  </si>
  <si>
    <t>T42-26-M-ML</t>
  </si>
  <si>
    <t>T43-38-M-ML</t>
  </si>
  <si>
    <t>T42-02-2-GY</t>
  </si>
  <si>
    <t>T42-02-2-RE</t>
  </si>
  <si>
    <t>T42-14-2-GR</t>
  </si>
  <si>
    <t>2” Pearl Green</t>
  </si>
  <si>
    <t>T42-14-2-GY</t>
  </si>
  <si>
    <t>T42-14-2-RE</t>
  </si>
  <si>
    <t>T42-26-2-GR</t>
  </si>
  <si>
    <t>T42-26-2-GY</t>
  </si>
  <si>
    <t>T42-26-2-RE</t>
  </si>
  <si>
    <t>T43-38-2-GR</t>
  </si>
  <si>
    <t>3” Pearl Green</t>
  </si>
  <si>
    <t>T43-38-2-GY</t>
  </si>
  <si>
    <t>T43-38-2-RE</t>
  </si>
  <si>
    <t>T42-02-3-GR</t>
  </si>
  <si>
    <t>T42-14-3-BL</t>
  </si>
  <si>
    <t>T42-14-3-DR</t>
  </si>
  <si>
    <t>Deep Red</t>
  </si>
  <si>
    <t>2” Scarlet Red</t>
  </si>
  <si>
    <t>T42-14-3-GR</t>
  </si>
  <si>
    <t>T42-14-3-GY</t>
  </si>
  <si>
    <t>T42-14-3-MG</t>
  </si>
  <si>
    <t>Moss Green</t>
  </si>
  <si>
    <t>T42-14-3-RB</t>
  </si>
  <si>
    <t>Royal Blue</t>
  </si>
  <si>
    <t>T42-14-3-YE</t>
  </si>
  <si>
    <t>T42-26-3-BL</t>
  </si>
  <si>
    <t>T42-26-3-DR</t>
  </si>
  <si>
    <t>T42-26-3-GR</t>
  </si>
  <si>
    <t>T42-26-3-GY</t>
  </si>
  <si>
    <t>T42-26-3-MG</t>
  </si>
  <si>
    <t>T42-26-3-RB</t>
  </si>
  <si>
    <t>T42-26-3-YE</t>
  </si>
  <si>
    <t>T43-38-3-BL</t>
  </si>
  <si>
    <t>T43-38-3-DR</t>
  </si>
  <si>
    <t>3” Scarlet Red</t>
  </si>
  <si>
    <t>T43-38-3-GR</t>
  </si>
  <si>
    <t>T43-38-3-GY</t>
  </si>
  <si>
    <t>T43-38-3-MG</t>
  </si>
  <si>
    <t>3” Spring Green</t>
  </si>
  <si>
    <t>T43-38-3-RB</t>
  </si>
  <si>
    <t>3” Dark Blue</t>
  </si>
  <si>
    <t>T43-38-3-YE</t>
  </si>
  <si>
    <t>3” Yellow</t>
  </si>
  <si>
    <t>Toptab Legal</t>
  </si>
  <si>
    <t>T52-02-2-RE</t>
  </si>
  <si>
    <t>T52-14-2-GR</t>
  </si>
  <si>
    <t>T52-14-2-RE</t>
  </si>
  <si>
    <t>T52-26-2-GR</t>
  </si>
  <si>
    <t>T52-26-2-RE</t>
  </si>
  <si>
    <t>T53-38-2-RE</t>
  </si>
  <si>
    <t>T52-14-3-GY</t>
  </si>
  <si>
    <t>T52-26-3-GY</t>
  </si>
  <si>
    <t>Dualtab</t>
  </si>
  <si>
    <t>X42-14-2-GY</t>
  </si>
  <si>
    <t>X42-26-2-GY</t>
  </si>
  <si>
    <t>http://www.saltcityrecords.com/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</si>
</sst>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\$#,##0.00"/>
    <numFmt numFmtId="165" formatCode="mm/dd/yy\ hh:mm\ AM/PM"/>
    <numFmt numFmtId="166" formatCode="[$$-409]#,##0.00;[Red]\-[$$-409]#,##0.00"/>
    <numFmt numFmtId="167" formatCode="0.000%"/>
    <numFmt numFmtId="168" formatCode="0.0%"/>
    <numFmt numFmtId="169" formatCode="#,###.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7"/>
      <name val="Arial"/>
      <family val="0"/>
    </font>
    <font>
      <b/>
      <sz val="14"/>
      <name val="Symbol"/>
      <family val="1"/>
    </font>
    <font>
      <sz val="7.5"/>
      <name val="Arial Narrow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8"/>
      <name val="Arial Narrow"/>
      <family val="2"/>
    </font>
    <font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indent="4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6" fontId="12" fillId="0" borderId="0" xfId="0" applyNumberFormat="1" applyFont="1" applyAlignment="1">
      <alignment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1" xfId="0" applyFont="1" applyBorder="1" applyAlignment="1">
      <alignment vertical="center" wrapText="1"/>
    </xf>
    <xf numFmtId="167" fontId="19" fillId="3" borderId="1" xfId="20" applyNumberFormat="1" applyFont="1" applyFill="1" applyBorder="1" applyAlignment="1" applyProtection="1">
      <alignment vertical="center"/>
      <protection/>
    </xf>
    <xf numFmtId="168" fontId="20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69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5"/>
    </xf>
    <xf numFmtId="0" fontId="3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168" fontId="20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/>
    </xf>
    <xf numFmtId="0" fontId="21" fillId="0" borderId="0" xfId="19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152400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85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121</xdr:row>
      <xdr:rowOff>114300</xdr:rowOff>
    </xdr:from>
    <xdr:to>
      <xdr:col>1</xdr:col>
      <xdr:colOff>342900</xdr:colOff>
      <xdr:row>123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621625"/>
          <a:ext cx="14001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19050</xdr:rowOff>
    </xdr:from>
    <xdr:to>
      <xdr:col>1</xdr:col>
      <xdr:colOff>152400</xdr:colOff>
      <xdr:row>60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72700"/>
          <a:ext cx="1285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49</xdr:row>
      <xdr:rowOff>123825</xdr:rowOff>
    </xdr:from>
    <xdr:to>
      <xdr:col>7</xdr:col>
      <xdr:colOff>1285875</xdr:colOff>
      <xdr:row>53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8391525"/>
          <a:ext cx="10382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56</xdr:row>
      <xdr:rowOff>133350</xdr:rowOff>
    </xdr:from>
    <xdr:to>
      <xdr:col>1</xdr:col>
      <xdr:colOff>381000</xdr:colOff>
      <xdr:row>57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677400"/>
          <a:ext cx="1400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73</xdr:row>
      <xdr:rowOff>47625</xdr:rowOff>
    </xdr:from>
    <xdr:to>
      <xdr:col>7</xdr:col>
      <xdr:colOff>1219200</xdr:colOff>
      <xdr:row>77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12792075"/>
          <a:ext cx="933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304800</xdr:colOff>
      <xdr:row>80</xdr:row>
      <xdr:rowOff>123825</xdr:rowOff>
    </xdr:from>
    <xdr:to>
      <xdr:col>7</xdr:col>
      <xdr:colOff>1285875</xdr:colOff>
      <xdr:row>85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13935075"/>
          <a:ext cx="981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295275</xdr:colOff>
      <xdr:row>89</xdr:row>
      <xdr:rowOff>28575</xdr:rowOff>
    </xdr:from>
    <xdr:to>
      <xdr:col>7</xdr:col>
      <xdr:colOff>1314450</xdr:colOff>
      <xdr:row>94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76925" y="15278100"/>
          <a:ext cx="10191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304800</xdr:colOff>
      <xdr:row>97</xdr:row>
      <xdr:rowOff>95250</xdr:rowOff>
    </xdr:from>
    <xdr:to>
      <xdr:col>7</xdr:col>
      <xdr:colOff>1371600</xdr:colOff>
      <xdr:row>102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16563975"/>
          <a:ext cx="1066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111</xdr:row>
      <xdr:rowOff>95250</xdr:rowOff>
    </xdr:from>
    <xdr:to>
      <xdr:col>7</xdr:col>
      <xdr:colOff>1295400</xdr:colOff>
      <xdr:row>115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18830925"/>
          <a:ext cx="1104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11</xdr:row>
      <xdr:rowOff>38100</xdr:rowOff>
    </xdr:from>
    <xdr:to>
      <xdr:col>7</xdr:col>
      <xdr:colOff>1285875</xdr:colOff>
      <xdr:row>15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34050" y="1943100"/>
          <a:ext cx="11334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18</xdr:row>
      <xdr:rowOff>57150</xdr:rowOff>
    </xdr:from>
    <xdr:to>
      <xdr:col>7</xdr:col>
      <xdr:colOff>1285875</xdr:colOff>
      <xdr:row>23</xdr:row>
      <xdr:rowOff>19050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3114675"/>
          <a:ext cx="11334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43</xdr:row>
      <xdr:rowOff>28575</xdr:rowOff>
    </xdr:from>
    <xdr:to>
      <xdr:col>7</xdr:col>
      <xdr:colOff>1371600</xdr:colOff>
      <xdr:row>47</xdr:row>
      <xdr:rowOff>85725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7248525"/>
          <a:ext cx="12477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33</xdr:row>
      <xdr:rowOff>85725</xdr:rowOff>
    </xdr:from>
    <xdr:to>
      <xdr:col>7</xdr:col>
      <xdr:colOff>1323975</xdr:colOff>
      <xdr:row>37</xdr:row>
      <xdr:rowOff>95250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34050" y="5591175"/>
          <a:ext cx="11715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26</xdr:row>
      <xdr:rowOff>38100</xdr:rowOff>
    </xdr:from>
    <xdr:to>
      <xdr:col>7</xdr:col>
      <xdr:colOff>1285875</xdr:colOff>
      <xdr:row>30</xdr:row>
      <xdr:rowOff>57150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34050" y="4391025"/>
          <a:ext cx="11334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1</xdr:row>
      <xdr:rowOff>28575</xdr:rowOff>
    </xdr:from>
    <xdr:to>
      <xdr:col>4</xdr:col>
      <xdr:colOff>428625</xdr:colOff>
      <xdr:row>2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2314575" y="190500"/>
          <a:ext cx="18954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99"/>
              </a:solidFill>
              <a:latin typeface="Arial Black"/>
              <a:cs typeface="Arial Black"/>
            </a:rPr>
            <a:t>In Stock - Ready To Ship</a:t>
          </a:r>
        </a:p>
      </xdr:txBody>
    </xdr:sp>
    <xdr:clientData/>
  </xdr:twoCellAnchor>
  <xdr:twoCellAnchor>
    <xdr:from>
      <xdr:col>2</xdr:col>
      <xdr:colOff>285750</xdr:colOff>
      <xdr:row>60</xdr:row>
      <xdr:rowOff>28575</xdr:rowOff>
    </xdr:from>
    <xdr:to>
      <xdr:col>4</xdr:col>
      <xdr:colOff>390525</xdr:colOff>
      <xdr:row>61</xdr:row>
      <xdr:rowOff>133350</xdr:rowOff>
    </xdr:to>
    <xdr:sp>
      <xdr:nvSpPr>
        <xdr:cNvPr id="17" name="AutoShape 18"/>
        <xdr:cNvSpPr>
          <a:spLocks/>
        </xdr:cNvSpPr>
      </xdr:nvSpPr>
      <xdr:spPr>
        <a:xfrm>
          <a:off x="2286000" y="10353675"/>
          <a:ext cx="18859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99"/>
              </a:solidFill>
              <a:latin typeface="Arial Black"/>
              <a:cs typeface="Arial Black"/>
            </a:rPr>
            <a:t>In Stock - Ready To Ship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tcityrecord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00390625" style="1" customWidth="1"/>
    <col min="2" max="2" width="13.00390625" style="1" customWidth="1"/>
    <col min="3" max="3" width="11.421875" style="1" customWidth="1"/>
    <col min="4" max="4" width="15.28125" style="1" customWidth="1"/>
    <col min="5" max="5" width="8.421875" style="1" customWidth="1"/>
    <col min="6" max="6" width="7.8515625" style="1" customWidth="1"/>
    <col min="7" max="7" width="10.7109375" style="1" customWidth="1"/>
    <col min="8" max="8" width="22.28125" style="1" customWidth="1"/>
    <col min="9" max="9" width="17.28125" style="1" customWidth="1"/>
    <col min="10" max="16384" width="9.00390625" style="1" customWidth="1"/>
  </cols>
  <sheetData>
    <row r="1" spans="3:7" ht="12.75">
      <c r="C1" s="60" t="str">
        <f>IF(AND(Your_Margin!$B$2&gt;0,Your_Margin!$B$2&lt;0.01),"DEALER NET PRICES","Call for quantity discounts")</f>
        <v>DEALER NET PRICES</v>
      </c>
      <c r="D1" s="60"/>
      <c r="E1" s="60"/>
      <c r="G1" s="2" t="s">
        <v>0</v>
      </c>
    </row>
    <row r="2" ht="12.75">
      <c r="G2" s="2" t="s">
        <v>1</v>
      </c>
    </row>
    <row r="3" spans="1:7" ht="12.75">
      <c r="A3" s="66" t="s">
        <v>162</v>
      </c>
      <c r="G3" s="2" t="s">
        <v>3</v>
      </c>
    </row>
    <row r="4" spans="1:10" ht="18.75" customHeight="1">
      <c r="A4" s="61" t="s">
        <v>4</v>
      </c>
      <c r="B4" s="61"/>
      <c r="C4" s="61"/>
      <c r="D4" s="61"/>
      <c r="E4" s="61"/>
      <c r="F4" s="61"/>
      <c r="G4" s="61"/>
      <c r="H4" s="61"/>
      <c r="I4" s="4"/>
      <c r="J4" s="5"/>
    </row>
    <row r="5" spans="1:9" ht="15">
      <c r="A5" s="6" t="s">
        <v>5</v>
      </c>
      <c r="B5" s="7"/>
      <c r="C5" s="7"/>
      <c r="D5"/>
      <c r="E5" s="6" t="s">
        <v>6</v>
      </c>
      <c r="F5" s="8"/>
      <c r="G5" s="8"/>
      <c r="H5" s="8"/>
      <c r="I5" s="8"/>
    </row>
    <row r="6" spans="1:9" ht="14.25">
      <c r="A6" s="6" t="s">
        <v>7</v>
      </c>
      <c r="B6" s="8"/>
      <c r="C6" s="8"/>
      <c r="D6"/>
      <c r="E6" s="6" t="s">
        <v>8</v>
      </c>
      <c r="F6" s="8"/>
      <c r="G6" s="8"/>
      <c r="H6" s="8"/>
      <c r="I6" s="8"/>
    </row>
    <row r="7" spans="1:9" ht="15">
      <c r="A7" s="6" t="s">
        <v>9</v>
      </c>
      <c r="B7" s="7"/>
      <c r="C7" s="8"/>
      <c r="D7"/>
      <c r="E7" s="6" t="s">
        <v>10</v>
      </c>
      <c r="F7" s="8"/>
      <c r="G7" s="8"/>
      <c r="H7" s="8"/>
      <c r="I7" s="8"/>
    </row>
    <row r="8" ht="12.75" customHeight="1" hidden="1"/>
    <row r="9" spans="1:9" ht="18.75" customHeight="1">
      <c r="A9" s="62" t="s">
        <v>11</v>
      </c>
      <c r="B9" s="62"/>
      <c r="C9" s="62"/>
      <c r="D9" s="62"/>
      <c r="E9" s="62"/>
      <c r="F9" s="62"/>
      <c r="G9" s="62"/>
      <c r="H9" s="62"/>
      <c r="I9" s="9"/>
    </row>
    <row r="10" spans="1:7" s="8" customFormat="1" ht="15">
      <c r="A10" s="10" t="s">
        <v>12</v>
      </c>
      <c r="B10" s="11" t="s">
        <v>13</v>
      </c>
      <c r="C10" s="12" t="s">
        <v>14</v>
      </c>
      <c r="D10" s="10" t="s">
        <v>15</v>
      </c>
      <c r="E10" s="12" t="s">
        <v>16</v>
      </c>
      <c r="F10" s="13" t="str">
        <f>IF(Your_Margin!$B$2&gt;0,"Each","")</f>
        <v>Each</v>
      </c>
      <c r="G10" s="13" t="str">
        <f>IF(Your_Margin!$B$2&gt;0,"Box","")</f>
        <v>Box</v>
      </c>
    </row>
    <row r="11" spans="1:7" s="8" customFormat="1" ht="15" customHeight="1">
      <c r="A11" s="14" t="s">
        <v>17</v>
      </c>
      <c r="B11" s="11"/>
      <c r="C11"/>
      <c r="D11" s="10"/>
      <c r="E11" s="12"/>
      <c r="F11" s="13"/>
      <c r="G11" s="13"/>
    </row>
    <row r="12" spans="1:7" s="8" customFormat="1" ht="12.75" customHeight="1">
      <c r="A12" s="15" t="str">
        <f>Your_Margin!D8</f>
        <v>S42-02-M-M</v>
      </c>
      <c r="B12" s="15" t="str">
        <f>Your_Margin!E8</f>
        <v>Manila</v>
      </c>
      <c r="C12" s="16" t="str">
        <f>Your_Margin!F8</f>
        <v>None</v>
      </c>
      <c r="D12" s="15" t="str">
        <f>Your_Margin!G8</f>
        <v>2" Manila</v>
      </c>
      <c r="E12" s="16">
        <f>Your_Margin!H8</f>
        <v>50</v>
      </c>
      <c r="F12" s="17">
        <f>IF(Your_Margin!B$2&gt;0,Your_Margin!B8,"")</f>
        <v>0.55</v>
      </c>
      <c r="G12" s="17">
        <f>IF(Your_Margin!$B$2&gt;0,E12*F12,"")</f>
        <v>27.500000000000004</v>
      </c>
    </row>
    <row r="13" spans="1:7" s="8" customFormat="1" ht="12.75" customHeight="1">
      <c r="A13" s="15" t="str">
        <f>Your_Margin!D9</f>
        <v>S42-14-M-M</v>
      </c>
      <c r="B13" s="15" t="str">
        <f>Your_Margin!E9</f>
        <v>Manila</v>
      </c>
      <c r="C13" s="16">
        <f>Your_Margin!F9</f>
        <v>1</v>
      </c>
      <c r="D13" s="15" t="str">
        <f>Your_Margin!G9</f>
        <v>2" Manila</v>
      </c>
      <c r="E13" s="16">
        <f>Your_Margin!H9</f>
        <v>50</v>
      </c>
      <c r="F13" s="17">
        <f>IF(Your_Margin!B$2&gt;0,Your_Margin!B9,"")</f>
        <v>0.86</v>
      </c>
      <c r="G13" s="17">
        <f>IF(Your_Margin!$B$2&gt;0,E13*F13,"")</f>
        <v>43</v>
      </c>
    </row>
    <row r="14" spans="1:7" s="8" customFormat="1" ht="12.75" customHeight="1">
      <c r="A14" s="15" t="str">
        <f>Your_Margin!D10</f>
        <v>S42-26-M-M</v>
      </c>
      <c r="B14" s="15" t="str">
        <f>Your_Margin!E10</f>
        <v>Manila</v>
      </c>
      <c r="C14" s="16">
        <f>Your_Margin!F10</f>
        <v>2</v>
      </c>
      <c r="D14" s="15" t="str">
        <f>Your_Margin!G10</f>
        <v>2" Manila</v>
      </c>
      <c r="E14" s="16">
        <f>Your_Margin!H10</f>
        <v>40</v>
      </c>
      <c r="F14" s="17">
        <f>IF(Your_Margin!B$2&gt;0,Your_Margin!B10,"")</f>
        <v>1.08</v>
      </c>
      <c r="G14" s="17">
        <f>IF(Your_Margin!$B$2&gt;0,E14*F14,"")</f>
        <v>43.2</v>
      </c>
    </row>
    <row r="15" spans="1:7" s="8" customFormat="1" ht="12.75" customHeight="1">
      <c r="A15" s="15" t="str">
        <f>Your_Margin!D11</f>
        <v>S43-26-M-M</v>
      </c>
      <c r="B15" s="15" t="str">
        <f>Your_Margin!E11</f>
        <v>Manila</v>
      </c>
      <c r="C15" s="16">
        <f>Your_Margin!F11</f>
        <v>2</v>
      </c>
      <c r="D15" s="15" t="str">
        <f>Your_Margin!G11</f>
        <v>3" Manila</v>
      </c>
      <c r="E15" s="16">
        <f>Your_Margin!H11</f>
        <v>40</v>
      </c>
      <c r="F15" s="17">
        <f>IF(Your_Margin!B$2&gt;0,Your_Margin!B11,"")</f>
        <v>1.12</v>
      </c>
      <c r="G15" s="17">
        <f>IF(Your_Margin!$B$2&gt;0,E15*F15,"")</f>
        <v>44.800000000000004</v>
      </c>
    </row>
    <row r="16" spans="1:7" s="8" customFormat="1" ht="12.75" customHeight="1">
      <c r="A16" s="15" t="str">
        <f>Your_Margin!D12</f>
        <v>S43-38-M-M</v>
      </c>
      <c r="B16" s="15" t="str">
        <f>Your_Margin!E12</f>
        <v>Manila</v>
      </c>
      <c r="C16" s="16">
        <f>Your_Margin!F12</f>
        <v>3</v>
      </c>
      <c r="D16" s="15" t="str">
        <f>Your_Margin!G12</f>
        <v>3" Manila</v>
      </c>
      <c r="E16" s="16">
        <f>Your_Margin!H12</f>
        <v>30</v>
      </c>
      <c r="F16" s="17">
        <f>IF(Your_Margin!B$2&gt;0,Your_Margin!B12,"")</f>
        <v>1.38</v>
      </c>
      <c r="G16" s="17">
        <f>IF(Your_Margin!$B$2&gt;0,E16*F16,"")</f>
        <v>41.4</v>
      </c>
    </row>
    <row r="17" spans="1:7" ht="14.25">
      <c r="A17" s="14" t="s">
        <v>18</v>
      </c>
      <c r="B17" s="8"/>
      <c r="C17"/>
      <c r="D17" s="8"/>
      <c r="E17" s="18"/>
      <c r="F17" s="19"/>
      <c r="G17" s="19"/>
    </row>
    <row r="18" spans="1:7" ht="12.75" customHeight="1">
      <c r="A18" s="15" t="str">
        <f>Your_Margin!D13</f>
        <v>S42-14-1-BL</v>
      </c>
      <c r="B18" s="15" t="str">
        <f>Your_Margin!E13</f>
        <v>Blue</v>
      </c>
      <c r="C18" s="16">
        <f>Your_Margin!F13</f>
        <v>1</v>
      </c>
      <c r="D18" s="15" t="str">
        <f>Your_Margin!G13</f>
        <v>2” Dove Grey</v>
      </c>
      <c r="E18" s="16">
        <f>Your_Margin!H13</f>
        <v>50</v>
      </c>
      <c r="F18" s="17">
        <f>IF(Your_Margin!B$2&gt;0,Your_Margin!B13,"")</f>
        <v>1.25</v>
      </c>
      <c r="G18" s="17">
        <f>IF(Your_Margin!$B$2&gt;0,E18*F18,"")</f>
        <v>62.5</v>
      </c>
    </row>
    <row r="19" spans="1:7" ht="12.75" customHeight="1">
      <c r="A19" s="15" t="str">
        <f>Your_Margin!D14</f>
        <v>S42-14-1-ER</v>
      </c>
      <c r="B19" s="15" t="str">
        <f>Your_Margin!E14</f>
        <v>Executive Red</v>
      </c>
      <c r="C19" s="16">
        <f>Your_Margin!F14</f>
        <v>1</v>
      </c>
      <c r="D19" s="15" t="str">
        <f>Your_Margin!G14</f>
        <v>2" Scarlet Red</v>
      </c>
      <c r="E19" s="16">
        <f>Your_Margin!H14</f>
        <v>50</v>
      </c>
      <c r="F19" s="17">
        <f>IF(Your_Margin!B$2&gt;0,Your_Margin!B14,"")</f>
        <v>1.25</v>
      </c>
      <c r="G19" s="17">
        <f>IF(Your_Margin!$B$2&gt;0,E19*F19,"")</f>
        <v>62.5</v>
      </c>
    </row>
    <row r="20" spans="1:7" ht="12.75" customHeight="1">
      <c r="A20" s="15" t="str">
        <f>Your_Margin!D15</f>
        <v>S42-14-1-PB</v>
      </c>
      <c r="B20" s="15" t="str">
        <f>Your_Margin!E15</f>
        <v>Pacific Blue</v>
      </c>
      <c r="C20" s="16">
        <f>Your_Margin!F15</f>
        <v>1</v>
      </c>
      <c r="D20" s="15" t="str">
        <f>Your_Margin!G15</f>
        <v>2” Dark Blue</v>
      </c>
      <c r="E20" s="16">
        <f>Your_Margin!H15</f>
        <v>50</v>
      </c>
      <c r="F20" s="17">
        <f>IF(Your_Margin!B$2&gt;0,Your_Margin!B15,"")</f>
        <v>1.25</v>
      </c>
      <c r="G20" s="17">
        <f>IF(Your_Margin!$B$2&gt;0,E20*F20,"")</f>
        <v>62.5</v>
      </c>
    </row>
    <row r="21" spans="1:7" ht="12.75" customHeight="1">
      <c r="A21" s="15" t="str">
        <f>Your_Margin!D16</f>
        <v>S42-14-1-PG</v>
      </c>
      <c r="B21" s="15" t="str">
        <f>Your_Margin!E16</f>
        <v>Palm Green</v>
      </c>
      <c r="C21" s="16">
        <f>Your_Margin!F16</f>
        <v>1</v>
      </c>
      <c r="D21" s="15" t="str">
        <f>Your_Margin!G16</f>
        <v>2” Spring Green</v>
      </c>
      <c r="E21" s="16">
        <f>Your_Margin!H16</f>
        <v>50</v>
      </c>
      <c r="F21" s="17">
        <f>IF(Your_Margin!B$2&gt;0,Your_Margin!B16,"")</f>
        <v>1.25</v>
      </c>
      <c r="G21" s="17">
        <f>IF(Your_Margin!$B$2&gt;0,E21*F21,"")</f>
        <v>62.5</v>
      </c>
    </row>
    <row r="22" spans="1:7" ht="12.75" customHeight="1">
      <c r="A22" s="15" t="str">
        <f>Your_Margin!D17</f>
        <v>S42-14-1-YE</v>
      </c>
      <c r="B22" s="15" t="str">
        <f>Your_Margin!E17</f>
        <v>Yellow</v>
      </c>
      <c r="C22" s="16">
        <f>Your_Margin!F17</f>
        <v>1</v>
      </c>
      <c r="D22" s="15" t="str">
        <f>Your_Margin!G17</f>
        <v>2” Yellow</v>
      </c>
      <c r="E22" s="16">
        <f>Your_Margin!H17</f>
        <v>50</v>
      </c>
      <c r="F22" s="17">
        <f>IF(Your_Margin!B$2&gt;0,Your_Margin!B17,"")</f>
        <v>1.25</v>
      </c>
      <c r="G22" s="17">
        <f>IF(Your_Margin!$B$2&gt;0,E22*F22,"")</f>
        <v>62.5</v>
      </c>
    </row>
    <row r="23" spans="1:7" ht="12.75" customHeight="1">
      <c r="A23" s="15" t="str">
        <f>Your_Margin!D18</f>
        <v>S42-26-1-BL</v>
      </c>
      <c r="B23" s="15" t="str">
        <f>Your_Margin!E18</f>
        <v>Blue</v>
      </c>
      <c r="C23" s="16">
        <f>Your_Margin!F18</f>
        <v>2</v>
      </c>
      <c r="D23" s="15" t="str">
        <f>Your_Margin!G18</f>
        <v>2” Dove Grey</v>
      </c>
      <c r="E23" s="16">
        <f>Your_Margin!H18</f>
        <v>40</v>
      </c>
      <c r="F23" s="17">
        <f>IF(Your_Margin!B$2&gt;0,Your_Margin!B18,"")</f>
        <v>1.48</v>
      </c>
      <c r="G23" s="17">
        <f>IF(Your_Margin!$B$2&gt;0,E23*F23,"")</f>
        <v>59.2</v>
      </c>
    </row>
    <row r="24" spans="1:7" ht="12.75" customHeight="1">
      <c r="A24" s="15" t="str">
        <f>Your_Margin!D19</f>
        <v>S42-26-1-ER</v>
      </c>
      <c r="B24" s="15" t="str">
        <f>Your_Margin!E19</f>
        <v>Executive Red</v>
      </c>
      <c r="C24" s="16">
        <f>Your_Margin!F19</f>
        <v>2</v>
      </c>
      <c r="D24" s="15" t="str">
        <f>Your_Margin!G19</f>
        <v>2" Scarlet Red</v>
      </c>
      <c r="E24" s="16">
        <f>Your_Margin!H19</f>
        <v>40</v>
      </c>
      <c r="F24" s="17">
        <f>IF(Your_Margin!B$2&gt;0,Your_Margin!B19,"")</f>
        <v>1.48</v>
      </c>
      <c r="G24" s="17">
        <f>IF(Your_Margin!$B$2&gt;0,E24*F24,"")</f>
        <v>59.2</v>
      </c>
    </row>
    <row r="25" spans="1:7" ht="12.75" customHeight="1">
      <c r="A25" s="15" t="str">
        <f>Your_Margin!D20</f>
        <v>S42-26-1-PB</v>
      </c>
      <c r="B25" s="15" t="str">
        <f>Your_Margin!E20</f>
        <v>Pacific Blue</v>
      </c>
      <c r="C25" s="16">
        <f>Your_Margin!F20</f>
        <v>2</v>
      </c>
      <c r="D25" s="15" t="str">
        <f>Your_Margin!G20</f>
        <v>2” Dark Blue</v>
      </c>
      <c r="E25" s="16">
        <f>Your_Margin!H20</f>
        <v>40</v>
      </c>
      <c r="F25" s="17">
        <f>IF(Your_Margin!B$2&gt;0,Your_Margin!B20,"")</f>
        <v>1.48</v>
      </c>
      <c r="G25" s="17">
        <f>IF(Your_Margin!$B$2&gt;0,E25*F25,"")</f>
        <v>59.2</v>
      </c>
    </row>
    <row r="26" spans="1:7" ht="12.75" customHeight="1">
      <c r="A26" s="15" t="str">
        <f>Your_Margin!D21</f>
        <v>S42-26-1-PG</v>
      </c>
      <c r="B26" s="15" t="str">
        <f>Your_Margin!E21</f>
        <v>Palm Green</v>
      </c>
      <c r="C26" s="16">
        <f>Your_Margin!F21</f>
        <v>2</v>
      </c>
      <c r="D26" s="15" t="str">
        <f>Your_Margin!G21</f>
        <v>2” Spring Green</v>
      </c>
      <c r="E26" s="16">
        <f>Your_Margin!H21</f>
        <v>40</v>
      </c>
      <c r="F26" s="17">
        <f>IF(Your_Margin!B$2&gt;0,Your_Margin!B21,"")</f>
        <v>1.48</v>
      </c>
      <c r="G26" s="17">
        <f>IF(Your_Margin!$B$2&gt;0,E26*F26,"")</f>
        <v>59.2</v>
      </c>
    </row>
    <row r="27" spans="1:7" ht="12.75" customHeight="1">
      <c r="A27" s="15" t="str">
        <f>Your_Margin!D22</f>
        <v>S42-26-1-YE</v>
      </c>
      <c r="B27" s="15" t="str">
        <f>Your_Margin!E22</f>
        <v>Yellow</v>
      </c>
      <c r="C27" s="16">
        <f>Your_Margin!F22</f>
        <v>2</v>
      </c>
      <c r="D27" s="15" t="str">
        <f>Your_Margin!G22</f>
        <v>2” Yellow</v>
      </c>
      <c r="E27" s="16">
        <f>Your_Margin!H22</f>
        <v>40</v>
      </c>
      <c r="F27" s="17">
        <f>IF(Your_Margin!B$2&gt;0,Your_Margin!B22,"")</f>
        <v>1.48</v>
      </c>
      <c r="G27" s="17">
        <f>IF(Your_Margin!$B$2&gt;0,E27*F27,"")</f>
        <v>59.2</v>
      </c>
    </row>
    <row r="28" spans="1:7" ht="14.25">
      <c r="A28" s="14" t="s">
        <v>19</v>
      </c>
      <c r="B28" s="8"/>
      <c r="C28"/>
      <c r="D28" s="8"/>
      <c r="E28" s="18"/>
      <c r="F28" s="19"/>
      <c r="G28" s="19"/>
    </row>
    <row r="29" spans="1:7" ht="12.75" customHeight="1">
      <c r="A29" s="15" t="str">
        <f>Your_Margin!D24</f>
        <v>S42-02-2-GY</v>
      </c>
      <c r="B29" s="15" t="str">
        <f>Your_Margin!E24</f>
        <v>Grey</v>
      </c>
      <c r="C29" s="16" t="str">
        <f>Your_Margin!F24</f>
        <v>None</v>
      </c>
      <c r="D29" s="15" t="str">
        <f>Your_Margin!G24</f>
        <v>2” Dove Grey</v>
      </c>
      <c r="E29" s="16">
        <f>Your_Margin!H24</f>
        <v>50</v>
      </c>
      <c r="F29" s="17">
        <f>IF(Your_Margin!B$2&gt;0,Your_Margin!B24,"")</f>
        <v>0.78</v>
      </c>
      <c r="G29" s="17">
        <f>IF(Your_Margin!$B$2&gt;0,E29*F29,"")</f>
        <v>39</v>
      </c>
    </row>
    <row r="30" spans="1:7" ht="12.75" customHeight="1">
      <c r="A30" s="15" t="str">
        <f>Your_Margin!D25</f>
        <v>S42-02-2-RE</v>
      </c>
      <c r="B30" s="15" t="str">
        <f>Your_Margin!E25</f>
        <v>Red</v>
      </c>
      <c r="C30" s="16" t="str">
        <f>Your_Margin!F25</f>
        <v>None</v>
      </c>
      <c r="D30" s="15" t="str">
        <f>Your_Margin!G25</f>
        <v>2” Russet</v>
      </c>
      <c r="E30" s="16">
        <f>Your_Margin!H25</f>
        <v>50</v>
      </c>
      <c r="F30" s="17">
        <f>IF(Your_Margin!B$2&gt;0,Your_Margin!B25,"")</f>
        <v>0.78</v>
      </c>
      <c r="G30" s="17">
        <f>IF(Your_Margin!$B$2&gt;0,E30*F30,"")</f>
        <v>39</v>
      </c>
    </row>
    <row r="31" spans="1:7" ht="12.75" customHeight="1">
      <c r="A31" s="15" t="str">
        <f>Your_Margin!D26</f>
        <v>S42-14-2-GY</v>
      </c>
      <c r="B31" s="15" t="str">
        <f>Your_Margin!E26</f>
        <v>Grey</v>
      </c>
      <c r="C31" s="16">
        <f>Your_Margin!F26</f>
        <v>1</v>
      </c>
      <c r="D31" s="15" t="str">
        <f>Your_Margin!G26</f>
        <v>2” Dove Grey</v>
      </c>
      <c r="E31" s="16">
        <f>Your_Margin!H26</f>
        <v>50</v>
      </c>
      <c r="F31" s="17">
        <f>IF(Your_Margin!B$2&gt;0,Your_Margin!B26,"")</f>
        <v>1.15</v>
      </c>
      <c r="G31" s="17">
        <f>IF(Your_Margin!$B$2&gt;0,E31*F31,"")</f>
        <v>57.49999999999999</v>
      </c>
    </row>
    <row r="32" spans="1:7" ht="12.75" customHeight="1">
      <c r="A32" s="15" t="str">
        <f>Your_Margin!D27</f>
        <v>S42-14-2-RE</v>
      </c>
      <c r="B32" s="15" t="str">
        <f>Your_Margin!E27</f>
        <v>Red</v>
      </c>
      <c r="C32" s="16">
        <f>Your_Margin!F27</f>
        <v>1</v>
      </c>
      <c r="D32" s="15" t="str">
        <f>Your_Margin!G27</f>
        <v>2” Russet</v>
      </c>
      <c r="E32" s="16">
        <f>Your_Margin!H27</f>
        <v>50</v>
      </c>
      <c r="F32" s="17">
        <f>IF(Your_Margin!B$2&gt;0,Your_Margin!B27,"")</f>
        <v>1.15</v>
      </c>
      <c r="G32" s="17">
        <f>IF(Your_Margin!$B$2&gt;0,E32*F32,"")</f>
        <v>57.49999999999999</v>
      </c>
    </row>
    <row r="33" spans="1:7" ht="12.75" customHeight="1">
      <c r="A33" s="15" t="str">
        <f>Your_Margin!D28</f>
        <v>S42-26-2-GY</v>
      </c>
      <c r="B33" s="15" t="str">
        <f>Your_Margin!E28</f>
        <v>Grey</v>
      </c>
      <c r="C33" s="16">
        <f>Your_Margin!F28</f>
        <v>2</v>
      </c>
      <c r="D33" s="15" t="str">
        <f>Your_Margin!G28</f>
        <v>2” Dove Grey</v>
      </c>
      <c r="E33" s="16">
        <f>Your_Margin!H28</f>
        <v>40</v>
      </c>
      <c r="F33" s="17">
        <f>IF(Your_Margin!B$2&gt;0,Your_Margin!B28,"")</f>
        <v>1.39</v>
      </c>
      <c r="G33" s="17">
        <f>IF(Your_Margin!$B$2&gt;0,E33*F33,"")</f>
        <v>55.599999999999994</v>
      </c>
    </row>
    <row r="34" spans="1:7" ht="12.75" customHeight="1">
      <c r="A34" s="15" t="str">
        <f>Your_Margin!D29</f>
        <v>S42-26-2-RE</v>
      </c>
      <c r="B34" s="15" t="str">
        <f>Your_Margin!E29</f>
        <v>Red</v>
      </c>
      <c r="C34" s="16">
        <f>Your_Margin!F29</f>
        <v>2</v>
      </c>
      <c r="D34" s="15" t="str">
        <f>Your_Margin!G29</f>
        <v>2” Russet</v>
      </c>
      <c r="E34" s="16">
        <f>Your_Margin!H29</f>
        <v>40</v>
      </c>
      <c r="F34" s="17">
        <f>IF(Your_Margin!B$2&gt;0,Your_Margin!B29,"")</f>
        <v>1.39</v>
      </c>
      <c r="G34" s="17">
        <f>IF(Your_Margin!$B$2&gt;0,E34*F34,"")</f>
        <v>55.599999999999994</v>
      </c>
    </row>
    <row r="35" spans="1:7" ht="12.75" customHeight="1">
      <c r="A35" s="15" t="str">
        <f>Your_Margin!D30</f>
        <v>S43-38-2-GY</v>
      </c>
      <c r="B35" s="15" t="str">
        <f>Your_Margin!E30</f>
        <v>Grey</v>
      </c>
      <c r="C35" s="16">
        <f>Your_Margin!F30</f>
        <v>3</v>
      </c>
      <c r="D35" s="15" t="str">
        <f>Your_Margin!G30</f>
        <v>3” Dove Grey</v>
      </c>
      <c r="E35" s="16">
        <f>Your_Margin!H30</f>
        <v>30</v>
      </c>
      <c r="F35" s="17">
        <f>IF(Your_Margin!B$2&gt;0,Your_Margin!B30,"")</f>
        <v>1.7</v>
      </c>
      <c r="G35" s="17">
        <f>IF(Your_Margin!$B$2&gt;0,E35*F35,"")</f>
        <v>51</v>
      </c>
    </row>
    <row r="36" spans="1:7" ht="12.75" customHeight="1">
      <c r="A36" s="15" t="str">
        <f>Your_Margin!D31</f>
        <v>S43-38-2-RE</v>
      </c>
      <c r="B36" s="15" t="str">
        <f>Your_Margin!E31</f>
        <v>Red</v>
      </c>
      <c r="C36" s="16">
        <f>Your_Margin!F31</f>
        <v>3</v>
      </c>
      <c r="D36" s="15" t="str">
        <f>Your_Margin!G31</f>
        <v>3” Russet</v>
      </c>
      <c r="E36" s="16">
        <f>Your_Margin!H31</f>
        <v>30</v>
      </c>
      <c r="F36" s="17">
        <f>IF(Your_Margin!B$2&gt;0,Your_Margin!B31,"")</f>
        <v>1.7</v>
      </c>
      <c r="G36" s="17">
        <f>IF(Your_Margin!$B$2&gt;0,E36*F36,"")</f>
        <v>51</v>
      </c>
    </row>
    <row r="37" spans="1:7" ht="14.25">
      <c r="A37" s="14" t="s">
        <v>20</v>
      </c>
      <c r="B37" s="8"/>
      <c r="C37"/>
      <c r="D37" s="8"/>
      <c r="E37" s="18"/>
      <c r="F37" s="19"/>
      <c r="G37" s="19"/>
    </row>
    <row r="38" spans="1:7" ht="12.75" customHeight="1">
      <c r="A38" s="15" t="str">
        <f>Your_Margin!D33</f>
        <v>S42-02-3-GR</v>
      </c>
      <c r="B38" s="15" t="str">
        <f>Your_Margin!E33</f>
        <v>Green</v>
      </c>
      <c r="C38" s="16" t="str">
        <f>Your_Margin!F33</f>
        <v>None</v>
      </c>
      <c r="D38" s="15" t="str">
        <f>Your_Margin!G33</f>
        <v>2" Pearl Green</v>
      </c>
      <c r="E38" s="16">
        <f>Your_Margin!H33</f>
        <v>50</v>
      </c>
      <c r="F38" s="17">
        <f>IF(Your_Margin!B$2&gt;0,Your_Margin!B33,"")</f>
        <v>0.69</v>
      </c>
      <c r="G38" s="17">
        <f>IF(Your_Margin!$B$2&gt;0,E38*F38,"")</f>
        <v>34.5</v>
      </c>
    </row>
    <row r="39" spans="1:7" ht="12.75" customHeight="1">
      <c r="A39" s="15" t="str">
        <f>Your_Margin!D34</f>
        <v>S42-14-3-GR</v>
      </c>
      <c r="B39" s="15" t="str">
        <f>Your_Margin!E34</f>
        <v>Green</v>
      </c>
      <c r="C39" s="16">
        <f>Your_Margin!F34</f>
        <v>1</v>
      </c>
      <c r="D39" s="15" t="str">
        <f>Your_Margin!G34</f>
        <v>2" Pearl Green</v>
      </c>
      <c r="E39" s="16">
        <f>Your_Margin!H34</f>
        <v>50</v>
      </c>
      <c r="F39" s="17">
        <f>IF(Your_Margin!B$2&gt;0,Your_Margin!B34,"")</f>
        <v>1.04</v>
      </c>
      <c r="G39" s="17">
        <f>IF(Your_Margin!$B$2&gt;0,E39*F39,"")</f>
        <v>52</v>
      </c>
    </row>
    <row r="40" spans="1:7" ht="12.75" customHeight="1">
      <c r="A40" s="15" t="str">
        <f>Your_Margin!D35</f>
        <v>S42-26-3-GR</v>
      </c>
      <c r="B40" s="15" t="str">
        <f>Your_Margin!E35</f>
        <v>Green</v>
      </c>
      <c r="C40" s="16">
        <f>Your_Margin!F35</f>
        <v>2</v>
      </c>
      <c r="D40" s="15" t="str">
        <f>Your_Margin!G35</f>
        <v>2" Pearl Green</v>
      </c>
      <c r="E40" s="16">
        <f>Your_Margin!H35</f>
        <v>40</v>
      </c>
      <c r="F40" s="17">
        <f>IF(Your_Margin!B$2&gt;0,Your_Margin!B35,"")</f>
        <v>1.27</v>
      </c>
      <c r="G40" s="17">
        <f>IF(Your_Margin!$B$2&gt;0,E40*F40,"")</f>
        <v>50.8</v>
      </c>
    </row>
    <row r="41" spans="1:7" ht="12.75" customHeight="1">
      <c r="A41" s="15" t="str">
        <f>Your_Margin!D36</f>
        <v>S43-38-3-GR</v>
      </c>
      <c r="B41" s="15" t="str">
        <f>Your_Margin!E36</f>
        <v>Green</v>
      </c>
      <c r="C41" s="16">
        <f>Your_Margin!F36</f>
        <v>3</v>
      </c>
      <c r="D41" s="15" t="str">
        <f>Your_Margin!G36</f>
        <v>3" Pearl Green</v>
      </c>
      <c r="E41" s="16">
        <f>Your_Margin!H36</f>
        <v>30</v>
      </c>
      <c r="F41" s="17">
        <f>IF(Your_Margin!B$2&gt;0,Your_Margin!B36,"")</f>
        <v>1.6</v>
      </c>
      <c r="G41" s="17">
        <f>IF(Your_Margin!$B$2&gt;0,E41*F41,"")</f>
        <v>48</v>
      </c>
    </row>
    <row r="42" spans="1:9" ht="18.75" customHeight="1">
      <c r="A42" s="62" t="s">
        <v>21</v>
      </c>
      <c r="B42" s="62"/>
      <c r="C42" s="62"/>
      <c r="D42" s="62"/>
      <c r="E42" s="62"/>
      <c r="F42" s="62"/>
      <c r="G42" s="62"/>
      <c r="H42" s="62"/>
      <c r="I42" s="9"/>
    </row>
    <row r="43" spans="1:7" ht="12.75" customHeight="1">
      <c r="A43" s="15" t="str">
        <f>Your_Margin!D38</f>
        <v>S52-02-2-RE</v>
      </c>
      <c r="B43" s="15" t="str">
        <f>Your_Margin!E38</f>
        <v>Red</v>
      </c>
      <c r="C43" s="16" t="str">
        <f>Your_Margin!F38</f>
        <v>None</v>
      </c>
      <c r="D43" s="15" t="str">
        <f>Your_Margin!G38</f>
        <v>2” Russet</v>
      </c>
      <c r="E43" s="16">
        <f>Your_Margin!H38</f>
        <v>50</v>
      </c>
      <c r="F43" s="17">
        <f>IF(Your_Margin!B$2&gt;0,Your_Margin!B38,"")</f>
        <v>0.92</v>
      </c>
      <c r="G43" s="17">
        <f>IF(Your_Margin!$B$2&gt;0,E43*F43,"")</f>
        <v>46</v>
      </c>
    </row>
    <row r="44" spans="1:7" ht="12.75" customHeight="1">
      <c r="A44" s="15" t="str">
        <f>Your_Margin!D39</f>
        <v>S52-14-2-GY</v>
      </c>
      <c r="B44" s="15" t="str">
        <f>Your_Margin!E39</f>
        <v>Grey</v>
      </c>
      <c r="C44" s="16">
        <f>Your_Margin!F39</f>
        <v>1</v>
      </c>
      <c r="D44" s="15" t="str">
        <f>Your_Margin!G39</f>
        <v>2” Dove Grey</v>
      </c>
      <c r="E44" s="16">
        <f>Your_Margin!H39</f>
        <v>50</v>
      </c>
      <c r="F44" s="17">
        <f>IF(Your_Margin!B$2&gt;0,Your_Margin!B39,"")</f>
        <v>1.34</v>
      </c>
      <c r="G44" s="17">
        <f>IF(Your_Margin!$B$2&gt;0,E44*F44,"")</f>
        <v>67</v>
      </c>
    </row>
    <row r="45" spans="1:7" ht="12.75" customHeight="1">
      <c r="A45" s="15" t="str">
        <f>Your_Margin!D40</f>
        <v>S52-14-2-RE</v>
      </c>
      <c r="B45" s="15" t="str">
        <f>Your_Margin!E40</f>
        <v>Red</v>
      </c>
      <c r="C45" s="16">
        <f>Your_Margin!F40</f>
        <v>1</v>
      </c>
      <c r="D45" s="15" t="str">
        <f>Your_Margin!G40</f>
        <v>2” Russet</v>
      </c>
      <c r="E45" s="16">
        <f>Your_Margin!H40</f>
        <v>50</v>
      </c>
      <c r="F45" s="17">
        <f>IF(Your_Margin!B$2&gt;0,Your_Margin!B40,"")</f>
        <v>1.34</v>
      </c>
      <c r="G45" s="17">
        <f>IF(Your_Margin!$B$2&gt;0,E45*F45,"")</f>
        <v>67</v>
      </c>
    </row>
    <row r="46" spans="1:7" ht="12.75" customHeight="1">
      <c r="A46" s="15" t="str">
        <f>Your_Margin!D41</f>
        <v>S52-26-2-GY</v>
      </c>
      <c r="B46" s="15" t="str">
        <f>Your_Margin!E41</f>
        <v>Grey</v>
      </c>
      <c r="C46" s="16">
        <f>Your_Margin!F41</f>
        <v>2</v>
      </c>
      <c r="D46" s="15" t="str">
        <f>Your_Margin!G41</f>
        <v>2” Dove Grey</v>
      </c>
      <c r="E46" s="16">
        <f>Your_Margin!H41</f>
        <v>40</v>
      </c>
      <c r="F46" s="17">
        <f>IF(Your_Margin!B$2&gt;0,Your_Margin!B41,"")</f>
        <v>1.61</v>
      </c>
      <c r="G46" s="17">
        <f>IF(Your_Margin!$B$2&gt;0,E46*F46,"")</f>
        <v>64.4</v>
      </c>
    </row>
    <row r="47" spans="1:7" ht="12.75" customHeight="1">
      <c r="A47" s="15" t="str">
        <f>Your_Margin!D42</f>
        <v>S52-26-2-RE</v>
      </c>
      <c r="B47" s="15" t="str">
        <f>Your_Margin!E42</f>
        <v>Red</v>
      </c>
      <c r="C47" s="16">
        <f>Your_Margin!F42</f>
        <v>2</v>
      </c>
      <c r="D47" s="15" t="str">
        <f>Your_Margin!G42</f>
        <v>2” Russet</v>
      </c>
      <c r="E47" s="16">
        <f>Your_Margin!H42</f>
        <v>40</v>
      </c>
      <c r="F47" s="17">
        <f>IF(Your_Margin!B$2&gt;0,Your_Margin!B42,"")</f>
        <v>1.61</v>
      </c>
      <c r="G47" s="17">
        <f>IF(Your_Margin!$B$2&gt;0,E47*F47,"")</f>
        <v>64.4</v>
      </c>
    </row>
    <row r="48" spans="1:7" ht="12.75" customHeight="1">
      <c r="A48" s="15" t="str">
        <f>Your_Margin!D43</f>
        <v>S53-38-2-RE</v>
      </c>
      <c r="B48" s="15" t="str">
        <f>Your_Margin!E43</f>
        <v>Red</v>
      </c>
      <c r="C48" s="16">
        <f>Your_Margin!F43</f>
        <v>3</v>
      </c>
      <c r="D48" s="15" t="str">
        <f>Your_Margin!G43</f>
        <v>3” Russet</v>
      </c>
      <c r="E48" s="16">
        <f>Your_Margin!H43</f>
        <v>30</v>
      </c>
      <c r="F48" s="17">
        <f>IF(Your_Margin!B$2&gt;0,Your_Margin!B43,"")</f>
        <v>1.97</v>
      </c>
      <c r="G48" s="17">
        <f>IF(Your_Margin!$B$2&gt;0,E48*F48,"")</f>
        <v>59.1</v>
      </c>
    </row>
    <row r="49" spans="1:9" ht="18.75" customHeight="1">
      <c r="A49" s="63" t="s">
        <v>22</v>
      </c>
      <c r="B49" s="63"/>
      <c r="C49" s="63"/>
      <c r="D49" s="63"/>
      <c r="E49" s="63"/>
      <c r="F49" s="63"/>
      <c r="G49" s="63"/>
      <c r="H49" s="63"/>
      <c r="I49" s="9"/>
    </row>
    <row r="50" spans="1:9" s="8" customFormat="1" ht="12.75" customHeight="1">
      <c r="A50" s="15" t="str">
        <f>Your_Margin!D91</f>
        <v>X42-14-2-GY</v>
      </c>
      <c r="B50" s="15" t="str">
        <f>Your_Margin!E91</f>
        <v>Grey</v>
      </c>
      <c r="C50" s="16">
        <f>Your_Margin!F91</f>
        <v>1</v>
      </c>
      <c r="D50" s="15" t="str">
        <f>Your_Margin!G91</f>
        <v>2” Dove Grey</v>
      </c>
      <c r="E50" s="16">
        <f>Your_Margin!H91</f>
        <v>50</v>
      </c>
      <c r="F50" s="17">
        <f>IF(Your_Margin!B$2&gt;0,Your_Margin!B91,"")</f>
        <v>1.2</v>
      </c>
      <c r="G50" s="17">
        <f>IF(Your_Margin!$B$2&gt;0,E50*F50,"")</f>
        <v>60</v>
      </c>
      <c r="I50" s="20" t="s">
        <v>23</v>
      </c>
    </row>
    <row r="51" spans="1:7" s="8" customFormat="1" ht="12.75" customHeight="1">
      <c r="A51" s="15" t="str">
        <f>Your_Margin!D92</f>
        <v>X42-26-2-GY</v>
      </c>
      <c r="B51" s="15" t="str">
        <f>Your_Margin!E92</f>
        <v>Grey</v>
      </c>
      <c r="C51" s="16">
        <f>Your_Margin!F92</f>
        <v>2</v>
      </c>
      <c r="D51" s="15" t="str">
        <f>Your_Margin!G92</f>
        <v>2” Dove Grey</v>
      </c>
      <c r="E51" s="16">
        <f>Your_Margin!H92</f>
        <v>40</v>
      </c>
      <c r="F51" s="17">
        <f>IF(Your_Margin!B$2&gt;0,Your_Margin!B92,"")</f>
        <v>1.44</v>
      </c>
      <c r="G51" s="17">
        <f>IF(Your_Margin!$B$2&gt;0,E51*F51,"")</f>
        <v>57.599999999999994</v>
      </c>
    </row>
    <row r="52" spans="5:7" s="8" customFormat="1" ht="14.25">
      <c r="E52" s="18"/>
      <c r="F52" s="19"/>
      <c r="G52" s="19"/>
    </row>
    <row r="53" spans="1:7" s="8" customFormat="1" ht="14.25">
      <c r="A53" s="8" t="s">
        <v>24</v>
      </c>
      <c r="E53" s="18"/>
      <c r="F53" s="19"/>
      <c r="G53" s="19"/>
    </row>
    <row r="54" spans="5:7" s="8" customFormat="1" ht="14.25">
      <c r="E54" s="18"/>
      <c r="F54" s="19"/>
      <c r="G54" s="19"/>
    </row>
    <row r="55" spans="1:8" s="8" customFormat="1" ht="18">
      <c r="A55" s="57" t="s">
        <v>25</v>
      </c>
      <c r="B55" s="57"/>
      <c r="C55" s="57"/>
      <c r="D55" s="57"/>
      <c r="E55" s="57"/>
      <c r="F55" s="57"/>
      <c r="G55" s="57"/>
      <c r="H55" s="57"/>
    </row>
    <row r="56" spans="5:7" s="8" customFormat="1" ht="14.25">
      <c r="E56" s="18"/>
      <c r="F56" s="19"/>
      <c r="G56" s="19"/>
    </row>
    <row r="57" spans="3:8" s="8" customFormat="1" ht="15" customHeight="1">
      <c r="C57" s="58" t="s">
        <v>26</v>
      </c>
      <c r="D57" s="58"/>
      <c r="E57" s="58"/>
      <c r="F57" s="19"/>
      <c r="G57" s="19"/>
      <c r="H57" s="21" t="str">
        <f>Your_Margin!$A$1</f>
        <v>Revision 1</v>
      </c>
    </row>
    <row r="58" spans="3:8" ht="18">
      <c r="C58" s="59" t="s">
        <v>27</v>
      </c>
      <c r="D58" s="59"/>
      <c r="E58" s="59"/>
      <c r="G58" s="22"/>
      <c r="H58" s="23">
        <f>IF(Your_Margin!B$2&lt;&gt;0,Your_Margin!B$2*100000,"Call for pricing")</f>
        <v>1</v>
      </c>
    </row>
    <row r="59" spans="1:9" ht="15" customHeight="1">
      <c r="A59" s="24" t="s">
        <v>28</v>
      </c>
      <c r="C59"/>
      <c r="D59" s="25" t="s">
        <v>29</v>
      </c>
      <c r="E59"/>
      <c r="G59" s="55" t="s">
        <v>30</v>
      </c>
      <c r="H59" s="55"/>
      <c r="I59" s="22"/>
    </row>
    <row r="60" spans="3:9" ht="13.5" customHeight="1">
      <c r="C60" s="60" t="str">
        <f>IF(AND(Your_Margin!$B$2&gt;0,Your_Margin!$B$2&lt;0.01),"DEALER NET PRICES","Call for quantity discounts")</f>
        <v>DEALER NET PRICES</v>
      </c>
      <c r="D60" s="60"/>
      <c r="E60" s="60"/>
      <c r="G60" s="2" t="s">
        <v>0</v>
      </c>
      <c r="I60" s="22"/>
    </row>
    <row r="61" ht="12.75">
      <c r="G61" s="2" t="s">
        <v>1</v>
      </c>
    </row>
    <row r="62" spans="1:7" ht="12.75">
      <c r="A62" s="3" t="s">
        <v>2</v>
      </c>
      <c r="E62" s="27"/>
      <c r="F62" s="28"/>
      <c r="G62" s="2" t="s">
        <v>3</v>
      </c>
    </row>
    <row r="63" spans="1:10" ht="18.75" customHeight="1">
      <c r="A63" s="61" t="s">
        <v>31</v>
      </c>
      <c r="B63" s="61"/>
      <c r="C63" s="61"/>
      <c r="D63" s="61"/>
      <c r="E63" s="61"/>
      <c r="F63" s="61"/>
      <c r="G63" s="61"/>
      <c r="H63" s="61"/>
      <c r="I63" s="4"/>
      <c r="J63" s="5"/>
    </row>
    <row r="64" spans="1:9" ht="15">
      <c r="A64" s="6" t="s">
        <v>5</v>
      </c>
      <c r="B64" s="7"/>
      <c r="C64" s="7"/>
      <c r="D64"/>
      <c r="E64" s="6" t="s">
        <v>6</v>
      </c>
      <c r="F64" s="8"/>
      <c r="G64" s="8"/>
      <c r="H64" s="8"/>
      <c r="I64" s="8"/>
    </row>
    <row r="65" spans="1:9" ht="14.25">
      <c r="A65" s="6" t="s">
        <v>7</v>
      </c>
      <c r="B65" s="8"/>
      <c r="C65" s="8"/>
      <c r="D65"/>
      <c r="E65" s="6" t="s">
        <v>32</v>
      </c>
      <c r="F65" s="8"/>
      <c r="G65" s="8"/>
      <c r="H65" s="8"/>
      <c r="I65" s="8"/>
    </row>
    <row r="66" spans="1:9" ht="15">
      <c r="A66" s="6" t="s">
        <v>9</v>
      </c>
      <c r="B66" s="7"/>
      <c r="C66" s="8"/>
      <c r="D66"/>
      <c r="E66" s="6" t="s">
        <v>10</v>
      </c>
      <c r="F66" s="8"/>
      <c r="G66" s="8"/>
      <c r="H66" s="8"/>
      <c r="I66" s="8"/>
    </row>
    <row r="67" spans="1:9" ht="18.75" customHeight="1">
      <c r="A67" s="62" t="s">
        <v>33</v>
      </c>
      <c r="B67" s="62"/>
      <c r="C67" s="62"/>
      <c r="D67" s="62"/>
      <c r="E67" s="62"/>
      <c r="F67" s="62"/>
      <c r="G67" s="62"/>
      <c r="H67" s="62"/>
      <c r="I67" s="9"/>
    </row>
    <row r="68" spans="1:7" s="8" customFormat="1" ht="14.25" customHeight="1">
      <c r="A68" s="10" t="s">
        <v>12</v>
      </c>
      <c r="B68" s="10" t="s">
        <v>13</v>
      </c>
      <c r="C68" s="12" t="s">
        <v>14</v>
      </c>
      <c r="D68" s="10" t="s">
        <v>15</v>
      </c>
      <c r="E68" s="12" t="s">
        <v>16</v>
      </c>
      <c r="F68" s="13" t="str">
        <f>IF(Your_Margin!$B$2&gt;0,"Each","")</f>
        <v>Each</v>
      </c>
      <c r="G68" s="13" t="str">
        <f>IF(Your_Margin!$B$2&gt;0,"Box","")</f>
        <v>Box</v>
      </c>
    </row>
    <row r="69" spans="1:7" s="8" customFormat="1" ht="14.25" customHeight="1">
      <c r="A69" s="14" t="s">
        <v>17</v>
      </c>
      <c r="B69" s="10"/>
      <c r="C69"/>
      <c r="D69" s="10"/>
      <c r="E69" s="12"/>
      <c r="F69" s="13"/>
      <c r="G69" s="13"/>
    </row>
    <row r="70" spans="1:7" s="8" customFormat="1" ht="12.75" customHeight="1">
      <c r="A70" s="15" t="str">
        <f>Your_Margin!D45</f>
        <v>T42-14-M-ML</v>
      </c>
      <c r="B70" s="15" t="str">
        <f>Your_Margin!E45</f>
        <v>Manila</v>
      </c>
      <c r="C70" s="16">
        <f>Your_Margin!F45</f>
        <v>1</v>
      </c>
      <c r="D70" s="15" t="str">
        <f>Your_Margin!G45</f>
        <v>2” Manila</v>
      </c>
      <c r="E70" s="16">
        <f>Your_Margin!H45</f>
        <v>50</v>
      </c>
      <c r="F70" s="17">
        <f>IF(Your_Margin!B$2&gt;0,Your_Margin!B45,"")</f>
        <v>0.86</v>
      </c>
      <c r="G70" s="17">
        <f>IF(Your_Margin!$B$2&gt;0,E70*F70,"")</f>
        <v>43</v>
      </c>
    </row>
    <row r="71" spans="1:7" s="8" customFormat="1" ht="12.75" customHeight="1">
      <c r="A71" s="15" t="str">
        <f>Your_Margin!D46</f>
        <v>T42-26-M-ML</v>
      </c>
      <c r="B71" s="15" t="str">
        <f>Your_Margin!E46</f>
        <v>Manila</v>
      </c>
      <c r="C71" s="16">
        <f>Your_Margin!F46</f>
        <v>2</v>
      </c>
      <c r="D71" s="15" t="str">
        <f>Your_Margin!G46</f>
        <v>2” Manila</v>
      </c>
      <c r="E71" s="16">
        <f>Your_Margin!H46</f>
        <v>40</v>
      </c>
      <c r="F71" s="17">
        <f>IF(Your_Margin!B$2&gt;0,Your_Margin!B46,"")</f>
        <v>1.08</v>
      </c>
      <c r="G71" s="17">
        <f>IF(Your_Margin!$B$2&gt;0,E71*F71,"")</f>
        <v>43.2</v>
      </c>
    </row>
    <row r="72" spans="1:7" s="8" customFormat="1" ht="12.75" customHeight="1">
      <c r="A72" s="15" t="str">
        <f>Your_Margin!D47</f>
        <v>T43-38-M-ML</v>
      </c>
      <c r="B72" s="15" t="str">
        <f>Your_Margin!E47</f>
        <v>Manila</v>
      </c>
      <c r="C72" s="16">
        <f>Your_Margin!F47</f>
        <v>3</v>
      </c>
      <c r="D72" s="15" t="str">
        <f>Your_Margin!G47</f>
        <v>2” Manila</v>
      </c>
      <c r="E72" s="16">
        <f>Your_Margin!H47</f>
        <v>30</v>
      </c>
      <c r="F72" s="17">
        <f>IF(Your_Margin!B$2&gt;0,Your_Margin!B47,"")</f>
        <v>1.38</v>
      </c>
      <c r="G72" s="17">
        <f>IF(Your_Margin!$B$2&gt;0,E72*F72,"")</f>
        <v>41.4</v>
      </c>
    </row>
    <row r="73" spans="1:7" s="8" customFormat="1" ht="16.5" customHeight="1">
      <c r="A73" s="14" t="s">
        <v>19</v>
      </c>
      <c r="C73"/>
      <c r="E73" s="18"/>
      <c r="F73" s="19"/>
      <c r="G73" s="19"/>
    </row>
    <row r="74" spans="1:7" s="8" customFormat="1" ht="12" customHeight="1">
      <c r="A74" s="15" t="str">
        <f>Your_Margin!D48</f>
        <v>T42-02-2-GY</v>
      </c>
      <c r="B74" s="15" t="str">
        <f>Your_Margin!E48</f>
        <v>Grey</v>
      </c>
      <c r="C74" s="16" t="str">
        <f>Your_Margin!F48</f>
        <v>None</v>
      </c>
      <c r="D74" s="15" t="str">
        <f>Your_Margin!G48</f>
        <v>2” Dove Grey</v>
      </c>
      <c r="E74" s="16">
        <f>Your_Margin!H48</f>
        <v>50</v>
      </c>
      <c r="F74" s="17">
        <f>IF(Your_Margin!B$2&gt;0,Your_Margin!B48,"")</f>
        <v>0.78</v>
      </c>
      <c r="G74" s="17">
        <f>IF(Your_Margin!$B$2&gt;0,E74*F74,"")</f>
        <v>39</v>
      </c>
    </row>
    <row r="75" spans="1:7" s="8" customFormat="1" ht="12" customHeight="1">
      <c r="A75" s="15" t="str">
        <f>Your_Margin!D49</f>
        <v>T42-02-2-RE</v>
      </c>
      <c r="B75" s="15" t="str">
        <f>Your_Margin!E49</f>
        <v>Red</v>
      </c>
      <c r="C75" s="16" t="str">
        <f>Your_Margin!F49</f>
        <v>None</v>
      </c>
      <c r="D75" s="15" t="str">
        <f>Your_Margin!G49</f>
        <v>2” Russet</v>
      </c>
      <c r="E75" s="16">
        <f>Your_Margin!H49</f>
        <v>50</v>
      </c>
      <c r="F75" s="17">
        <f>IF(Your_Margin!B$2&gt;0,Your_Margin!B49,"")</f>
        <v>0.78</v>
      </c>
      <c r="G75" s="17">
        <f>IF(Your_Margin!$B$2&gt;0,E75*F75,"")</f>
        <v>39</v>
      </c>
    </row>
    <row r="76" spans="1:7" s="8" customFormat="1" ht="12" customHeight="1">
      <c r="A76" s="15" t="str">
        <f>Your_Margin!D50</f>
        <v>T42-14-2-GR</v>
      </c>
      <c r="B76" s="15" t="str">
        <f>Your_Margin!E50</f>
        <v>Green</v>
      </c>
      <c r="C76" s="16">
        <f>Your_Margin!F50</f>
        <v>1</v>
      </c>
      <c r="D76" s="15" t="str">
        <f>Your_Margin!G50</f>
        <v>2” Pearl Green</v>
      </c>
      <c r="E76" s="16">
        <f>Your_Margin!H50</f>
        <v>50</v>
      </c>
      <c r="F76" s="17">
        <f>IF(Your_Margin!B$2&gt;0,Your_Margin!B50,"")</f>
        <v>1.15</v>
      </c>
      <c r="G76" s="17">
        <f>IF(Your_Margin!$B$2&gt;0,E76*F76,"")</f>
        <v>57.49999999999999</v>
      </c>
    </row>
    <row r="77" spans="1:7" s="8" customFormat="1" ht="12" customHeight="1">
      <c r="A77" s="15" t="str">
        <f>Your_Margin!D51</f>
        <v>T42-14-2-GY</v>
      </c>
      <c r="B77" s="15" t="str">
        <f>Your_Margin!E51</f>
        <v>Grey</v>
      </c>
      <c r="C77" s="16">
        <f>Your_Margin!F51</f>
        <v>1</v>
      </c>
      <c r="D77" s="15" t="str">
        <f>Your_Margin!G51</f>
        <v>2” Dove Grey</v>
      </c>
      <c r="E77" s="16">
        <f>Your_Margin!H51</f>
        <v>50</v>
      </c>
      <c r="F77" s="17">
        <f>IF(Your_Margin!B$2&gt;0,Your_Margin!B51,"")</f>
        <v>1.15</v>
      </c>
      <c r="G77" s="17">
        <f>IF(Your_Margin!$B$2&gt;0,E77*F77,"")</f>
        <v>57.49999999999999</v>
      </c>
    </row>
    <row r="78" spans="1:7" s="8" customFormat="1" ht="12" customHeight="1">
      <c r="A78" s="15" t="str">
        <f>Your_Margin!D52</f>
        <v>T42-14-2-RE</v>
      </c>
      <c r="B78" s="15" t="str">
        <f>Your_Margin!E52</f>
        <v>Red</v>
      </c>
      <c r="C78" s="16">
        <f>Your_Margin!F52</f>
        <v>1</v>
      </c>
      <c r="D78" s="15" t="str">
        <f>Your_Margin!G52</f>
        <v>2” Russet</v>
      </c>
      <c r="E78" s="16">
        <f>Your_Margin!H52</f>
        <v>50</v>
      </c>
      <c r="F78" s="17">
        <f>IF(Your_Margin!B$2&gt;0,Your_Margin!B52,"")</f>
        <v>1.15</v>
      </c>
      <c r="G78" s="17">
        <f>IF(Your_Margin!$B$2&gt;0,E78*F78,"")</f>
        <v>57.49999999999999</v>
      </c>
    </row>
    <row r="79" spans="1:7" s="8" customFormat="1" ht="12" customHeight="1">
      <c r="A79" s="15" t="str">
        <f>Your_Margin!D53</f>
        <v>T42-26-2-GR</v>
      </c>
      <c r="B79" s="15" t="str">
        <f>Your_Margin!E53</f>
        <v>Green</v>
      </c>
      <c r="C79" s="16">
        <f>Your_Margin!F53</f>
        <v>2</v>
      </c>
      <c r="D79" s="15" t="str">
        <f>Your_Margin!G53</f>
        <v>2” Pearl Green</v>
      </c>
      <c r="E79" s="16">
        <f>Your_Margin!H53</f>
        <v>40</v>
      </c>
      <c r="F79" s="17">
        <f>IF(Your_Margin!B$2&gt;0,Your_Margin!B53,"")</f>
        <v>1.39</v>
      </c>
      <c r="G79" s="17">
        <f>IF(Your_Margin!$B$2&gt;0,E79*F79,"")</f>
        <v>55.599999999999994</v>
      </c>
    </row>
    <row r="80" spans="1:7" s="8" customFormat="1" ht="12" customHeight="1">
      <c r="A80" s="15" t="str">
        <f>Your_Margin!D54</f>
        <v>T42-26-2-GY</v>
      </c>
      <c r="B80" s="15" t="str">
        <f>Your_Margin!E54</f>
        <v>Grey</v>
      </c>
      <c r="C80" s="16">
        <f>Your_Margin!F54</f>
        <v>2</v>
      </c>
      <c r="D80" s="15" t="str">
        <f>Your_Margin!G54</f>
        <v>2” Dove Grey</v>
      </c>
      <c r="E80" s="16">
        <f>Your_Margin!H54</f>
        <v>40</v>
      </c>
      <c r="F80" s="17">
        <f>IF(Your_Margin!B$2&gt;0,Your_Margin!B54,"")</f>
        <v>1.39</v>
      </c>
      <c r="G80" s="17">
        <f>IF(Your_Margin!$B$2&gt;0,E80*F80,"")</f>
        <v>55.599999999999994</v>
      </c>
    </row>
    <row r="81" spans="1:7" s="8" customFormat="1" ht="12" customHeight="1">
      <c r="A81" s="15" t="str">
        <f>Your_Margin!D55</f>
        <v>T42-26-2-RE</v>
      </c>
      <c r="B81" s="15" t="str">
        <f>Your_Margin!E55</f>
        <v>Red</v>
      </c>
      <c r="C81" s="16">
        <f>Your_Margin!F55</f>
        <v>2</v>
      </c>
      <c r="D81" s="15" t="str">
        <f>Your_Margin!G55</f>
        <v>2” Russet</v>
      </c>
      <c r="E81" s="16">
        <f>Your_Margin!H55</f>
        <v>40</v>
      </c>
      <c r="F81" s="17">
        <f>IF(Your_Margin!B$2&gt;0,Your_Margin!B55,"")</f>
        <v>1.39</v>
      </c>
      <c r="G81" s="17">
        <f>IF(Your_Margin!$B$2&gt;0,E81*F81,"")</f>
        <v>55.599999999999994</v>
      </c>
    </row>
    <row r="82" spans="1:7" s="8" customFormat="1" ht="12" customHeight="1">
      <c r="A82" s="15" t="str">
        <f>Your_Margin!D56</f>
        <v>T43-38-2-GR</v>
      </c>
      <c r="B82" s="15" t="str">
        <f>Your_Margin!E56</f>
        <v>Green</v>
      </c>
      <c r="C82" s="16">
        <f>Your_Margin!F56</f>
        <v>3</v>
      </c>
      <c r="D82" s="15" t="str">
        <f>Your_Margin!G56</f>
        <v>3” Pearl Green</v>
      </c>
      <c r="E82" s="16">
        <f>Your_Margin!H56</f>
        <v>30</v>
      </c>
      <c r="F82" s="17">
        <f>IF(Your_Margin!B$2&gt;0,Your_Margin!B56,"")</f>
        <v>1.7</v>
      </c>
      <c r="G82" s="17">
        <f>IF(Your_Margin!$B$2&gt;0,E82*F82,"")</f>
        <v>51</v>
      </c>
    </row>
    <row r="83" spans="1:7" s="8" customFormat="1" ht="12" customHeight="1">
      <c r="A83" s="15" t="str">
        <f>Your_Margin!D57</f>
        <v>T43-38-2-GY</v>
      </c>
      <c r="B83" s="15" t="str">
        <f>Your_Margin!E57</f>
        <v>Grey</v>
      </c>
      <c r="C83" s="16">
        <f>Your_Margin!F57</f>
        <v>3</v>
      </c>
      <c r="D83" s="15" t="str">
        <f>Your_Margin!G57</f>
        <v>3” Dove Grey</v>
      </c>
      <c r="E83" s="16">
        <f>Your_Margin!H57</f>
        <v>30</v>
      </c>
      <c r="F83" s="17">
        <f>IF(Your_Margin!B$2&gt;0,Your_Margin!B57,"")</f>
        <v>1.7</v>
      </c>
      <c r="G83" s="17">
        <f>IF(Your_Margin!$B$2&gt;0,E83*F83,"")</f>
        <v>51</v>
      </c>
    </row>
    <row r="84" spans="1:7" s="8" customFormat="1" ht="12" customHeight="1">
      <c r="A84" s="15" t="str">
        <f>Your_Margin!D58</f>
        <v>T43-38-2-RE</v>
      </c>
      <c r="B84" s="15" t="str">
        <f>Your_Margin!E58</f>
        <v>Red</v>
      </c>
      <c r="C84" s="16">
        <f>Your_Margin!F58</f>
        <v>3</v>
      </c>
      <c r="D84" s="15" t="str">
        <f>Your_Margin!G58</f>
        <v>3” Russet</v>
      </c>
      <c r="E84" s="16">
        <f>Your_Margin!H58</f>
        <v>30</v>
      </c>
      <c r="F84" s="17">
        <f>IF(Your_Margin!B$2&gt;0,Your_Margin!B58,"")</f>
        <v>1.7</v>
      </c>
      <c r="G84" s="17">
        <f>IF(Your_Margin!$B$2&gt;0,E84*F84,"")</f>
        <v>51</v>
      </c>
    </row>
    <row r="85" spans="1:7" s="8" customFormat="1" ht="17.25" customHeight="1">
      <c r="A85" s="14" t="s">
        <v>20</v>
      </c>
      <c r="C85"/>
      <c r="E85" s="18"/>
      <c r="F85" s="19"/>
      <c r="G85" s="19"/>
    </row>
    <row r="86" spans="1:7" s="8" customFormat="1" ht="12" customHeight="1">
      <c r="A86" s="15" t="str">
        <f>Your_Margin!D59</f>
        <v>T42-02-3-GR</v>
      </c>
      <c r="B86" s="15" t="str">
        <f>Your_Margin!E59</f>
        <v>Green</v>
      </c>
      <c r="C86" s="16" t="str">
        <f>Your_Margin!F59</f>
        <v>None</v>
      </c>
      <c r="D86" s="15" t="str">
        <f>Your_Margin!G59</f>
        <v>2” Pearl Green</v>
      </c>
      <c r="E86" s="16">
        <f>Your_Margin!H59</f>
        <v>50</v>
      </c>
      <c r="F86" s="17">
        <f>IF(Your_Margin!B$2&gt;0,Your_Margin!B59,"")</f>
        <v>0.69</v>
      </c>
      <c r="G86" s="29">
        <f>IF(Your_Margin!$B$2&gt;0,E86*F86,"")</f>
        <v>34.5</v>
      </c>
    </row>
    <row r="87" spans="1:7" s="8" customFormat="1" ht="12" customHeight="1">
      <c r="A87" s="15" t="str">
        <f>Your_Margin!D60</f>
        <v>T42-14-3-BL</v>
      </c>
      <c r="B87" s="15" t="str">
        <f>Your_Margin!E60</f>
        <v>Blue</v>
      </c>
      <c r="C87" s="16">
        <f>Your_Margin!F60</f>
        <v>1</v>
      </c>
      <c r="D87" s="15" t="str">
        <f>Your_Margin!G60</f>
        <v>2” Dove Grey</v>
      </c>
      <c r="E87" s="16">
        <f>Your_Margin!H60</f>
        <v>50</v>
      </c>
      <c r="F87" s="17">
        <f>IF(Your_Margin!B$2&gt;0,Your_Margin!B60,"")</f>
        <v>1.04</v>
      </c>
      <c r="G87" s="29">
        <f>IF(Your_Margin!$B$2&gt;0,E87*F87,"")</f>
        <v>52</v>
      </c>
    </row>
    <row r="88" spans="1:7" s="8" customFormat="1" ht="12" customHeight="1">
      <c r="A88" s="15" t="str">
        <f>Your_Margin!D61</f>
        <v>T42-14-3-DR</v>
      </c>
      <c r="B88" s="15" t="str">
        <f>Your_Margin!E61</f>
        <v>Deep Red</v>
      </c>
      <c r="C88" s="16">
        <f>Your_Margin!F61</f>
        <v>1</v>
      </c>
      <c r="D88" s="15" t="str">
        <f>Your_Margin!G61</f>
        <v>2” Scarlet Red</v>
      </c>
      <c r="E88" s="16">
        <f>Your_Margin!H61</f>
        <v>50</v>
      </c>
      <c r="F88" s="17">
        <f>IF(Your_Margin!B$2&gt;0,Your_Margin!B61,"")</f>
        <v>1.04</v>
      </c>
      <c r="G88" s="29">
        <f>IF(Your_Margin!$B$2&gt;0,E88*F88,"")</f>
        <v>52</v>
      </c>
    </row>
    <row r="89" spans="1:7" s="8" customFormat="1" ht="12" customHeight="1">
      <c r="A89" s="15" t="str">
        <f>Your_Margin!D62</f>
        <v>T42-14-3-GR</v>
      </c>
      <c r="B89" s="15" t="str">
        <f>Your_Margin!E62</f>
        <v>Green</v>
      </c>
      <c r="C89" s="16">
        <f>Your_Margin!F62</f>
        <v>1</v>
      </c>
      <c r="D89" s="15" t="str">
        <f>Your_Margin!G62</f>
        <v>2” Pearl Green</v>
      </c>
      <c r="E89" s="16">
        <f>Your_Margin!H62</f>
        <v>50</v>
      </c>
      <c r="F89" s="17">
        <f>IF(Your_Margin!B$2&gt;0,Your_Margin!B62,"")</f>
        <v>1.04</v>
      </c>
      <c r="G89" s="29">
        <f>IF(Your_Margin!$B$2&gt;0,E89*F89,"")</f>
        <v>52</v>
      </c>
    </row>
    <row r="90" spans="1:7" s="8" customFormat="1" ht="12" customHeight="1">
      <c r="A90" s="15" t="str">
        <f>Your_Margin!D63</f>
        <v>T42-14-3-GY</v>
      </c>
      <c r="B90" s="15" t="str">
        <f>Your_Margin!E63</f>
        <v>Grey</v>
      </c>
      <c r="C90" s="16">
        <f>Your_Margin!F63</f>
        <v>1</v>
      </c>
      <c r="D90" s="15" t="str">
        <f>Your_Margin!G63</f>
        <v>2” Dove Grey</v>
      </c>
      <c r="E90" s="16">
        <f>Your_Margin!H63</f>
        <v>50</v>
      </c>
      <c r="F90" s="17">
        <f>IF(Your_Margin!B$2&gt;0,Your_Margin!B63,"")</f>
        <v>1.04</v>
      </c>
      <c r="G90" s="29">
        <f>IF(Your_Margin!$B$2&gt;0,E90*F90,"")</f>
        <v>52</v>
      </c>
    </row>
    <row r="91" spans="1:7" s="8" customFormat="1" ht="12" customHeight="1">
      <c r="A91" s="15" t="str">
        <f>Your_Margin!D64</f>
        <v>T42-14-3-MG</v>
      </c>
      <c r="B91" s="15" t="str">
        <f>Your_Margin!E64</f>
        <v>Moss Green</v>
      </c>
      <c r="C91" s="16">
        <f>Your_Margin!F64</f>
        <v>1</v>
      </c>
      <c r="D91" s="15" t="str">
        <f>Your_Margin!G64</f>
        <v>2” Spring Green</v>
      </c>
      <c r="E91" s="16">
        <f>Your_Margin!H64</f>
        <v>50</v>
      </c>
      <c r="F91" s="17">
        <f>IF(Your_Margin!B$2&gt;0,Your_Margin!B64,"")</f>
        <v>1.04</v>
      </c>
      <c r="G91" s="29">
        <f>IF(Your_Margin!$B$2&gt;0,E91*F91,"")</f>
        <v>52</v>
      </c>
    </row>
    <row r="92" spans="1:7" s="8" customFormat="1" ht="12" customHeight="1">
      <c r="A92" s="15" t="str">
        <f>Your_Margin!D65</f>
        <v>T42-14-3-RB</v>
      </c>
      <c r="B92" s="15" t="str">
        <f>Your_Margin!E65</f>
        <v>Royal Blue</v>
      </c>
      <c r="C92" s="16">
        <f>Your_Margin!F65</f>
        <v>1</v>
      </c>
      <c r="D92" s="15" t="str">
        <f>Your_Margin!G65</f>
        <v>2” Dark Blue</v>
      </c>
      <c r="E92" s="16">
        <f>Your_Margin!H65</f>
        <v>50</v>
      </c>
      <c r="F92" s="17">
        <f>IF(Your_Margin!B$2&gt;0,Your_Margin!B65,"")</f>
        <v>1.04</v>
      </c>
      <c r="G92" s="29">
        <f>IF(Your_Margin!$B$2&gt;0,E92*F92,"")</f>
        <v>52</v>
      </c>
    </row>
    <row r="93" spans="1:7" s="8" customFormat="1" ht="12" customHeight="1">
      <c r="A93" s="15" t="str">
        <f>Your_Margin!D66</f>
        <v>T42-14-3-YE</v>
      </c>
      <c r="B93" s="15" t="str">
        <f>Your_Margin!E66</f>
        <v>Yellow</v>
      </c>
      <c r="C93" s="16">
        <f>Your_Margin!F66</f>
        <v>1</v>
      </c>
      <c r="D93" s="15" t="str">
        <f>Your_Margin!G66</f>
        <v>2” Yellow</v>
      </c>
      <c r="E93" s="16">
        <f>Your_Margin!H66</f>
        <v>50</v>
      </c>
      <c r="F93" s="17">
        <f>IF(Your_Margin!B$2&gt;0,Your_Margin!B66,"")</f>
        <v>1.04</v>
      </c>
      <c r="G93" s="29">
        <f>IF(Your_Margin!$B$2&gt;0,E93*F93,"")</f>
        <v>52</v>
      </c>
    </row>
    <row r="94" spans="1:7" s="8" customFormat="1" ht="12" customHeight="1">
      <c r="A94" s="15" t="str">
        <f>Your_Margin!D67</f>
        <v>T42-26-3-BL</v>
      </c>
      <c r="B94" s="15" t="str">
        <f>Your_Margin!E67</f>
        <v>Blue</v>
      </c>
      <c r="C94" s="16">
        <f>Your_Margin!F67</f>
        <v>2</v>
      </c>
      <c r="D94" s="15" t="str">
        <f>Your_Margin!G67</f>
        <v>2” Dove Grey</v>
      </c>
      <c r="E94" s="16">
        <f>Your_Margin!H67</f>
        <v>40</v>
      </c>
      <c r="F94" s="17">
        <f>IF(Your_Margin!B$2&gt;0,Your_Margin!B67,"")</f>
        <v>1.27</v>
      </c>
      <c r="G94" s="29">
        <f>IF(Your_Margin!$B$2&gt;0,E94*F94,"")</f>
        <v>50.8</v>
      </c>
    </row>
    <row r="95" spans="1:7" s="8" customFormat="1" ht="12" customHeight="1">
      <c r="A95" s="15" t="str">
        <f>Your_Margin!D68</f>
        <v>T42-26-3-DR</v>
      </c>
      <c r="B95" s="15" t="str">
        <f>Your_Margin!E68</f>
        <v>Deep Red</v>
      </c>
      <c r="C95" s="16">
        <f>Your_Margin!F68</f>
        <v>2</v>
      </c>
      <c r="D95" s="15" t="str">
        <f>Your_Margin!G68</f>
        <v>2” Scarlet Red</v>
      </c>
      <c r="E95" s="16">
        <f>Your_Margin!H68</f>
        <v>40</v>
      </c>
      <c r="F95" s="17">
        <f>IF(Your_Margin!B$2&gt;0,Your_Margin!B68,"")</f>
        <v>1.27</v>
      </c>
      <c r="G95" s="29">
        <f>IF(Your_Margin!$B$2&gt;0,E95*F95,"")</f>
        <v>50.8</v>
      </c>
    </row>
    <row r="96" spans="1:7" s="8" customFormat="1" ht="12" customHeight="1">
      <c r="A96" s="15" t="str">
        <f>Your_Margin!D69</f>
        <v>T42-26-3-GR</v>
      </c>
      <c r="B96" s="15" t="str">
        <f>Your_Margin!E69</f>
        <v>Green</v>
      </c>
      <c r="C96" s="16">
        <f>Your_Margin!F69</f>
        <v>2</v>
      </c>
      <c r="D96" s="15" t="str">
        <f>Your_Margin!G69</f>
        <v>2” Pearl Green</v>
      </c>
      <c r="E96" s="16">
        <f>Your_Margin!H69</f>
        <v>40</v>
      </c>
      <c r="F96" s="17">
        <f>IF(Your_Margin!B$2&gt;0,Your_Margin!B69,"")</f>
        <v>1.27</v>
      </c>
      <c r="G96" s="29">
        <f>IF(Your_Margin!$B$2&gt;0,E96*F96,"")</f>
        <v>50.8</v>
      </c>
    </row>
    <row r="97" spans="1:7" s="8" customFormat="1" ht="12" customHeight="1">
      <c r="A97" s="15" t="str">
        <f>Your_Margin!D70</f>
        <v>T42-26-3-GY</v>
      </c>
      <c r="B97" s="15" t="str">
        <f>Your_Margin!E70</f>
        <v>Grey</v>
      </c>
      <c r="C97" s="16">
        <f>Your_Margin!F70</f>
        <v>2</v>
      </c>
      <c r="D97" s="15" t="str">
        <f>Your_Margin!G70</f>
        <v>2” Dove Grey</v>
      </c>
      <c r="E97" s="16">
        <f>Your_Margin!H70</f>
        <v>40</v>
      </c>
      <c r="F97" s="17">
        <f>IF(Your_Margin!B$2&gt;0,Your_Margin!B70,"")</f>
        <v>1.27</v>
      </c>
      <c r="G97" s="29">
        <f>IF(Your_Margin!$B$2&gt;0,E97*F97,"")</f>
        <v>50.8</v>
      </c>
    </row>
    <row r="98" spans="1:7" s="8" customFormat="1" ht="12" customHeight="1">
      <c r="A98" s="15" t="str">
        <f>Your_Margin!D71</f>
        <v>T42-26-3-MG</v>
      </c>
      <c r="B98" s="15" t="str">
        <f>Your_Margin!E71</f>
        <v>Moss Green</v>
      </c>
      <c r="C98" s="16">
        <f>Your_Margin!F71</f>
        <v>2</v>
      </c>
      <c r="D98" s="15" t="str">
        <f>Your_Margin!G71</f>
        <v>2” Spring Green</v>
      </c>
      <c r="E98" s="16">
        <f>Your_Margin!H71</f>
        <v>40</v>
      </c>
      <c r="F98" s="17">
        <f>IF(Your_Margin!B$2&gt;0,Your_Margin!B71,"")</f>
        <v>1.27</v>
      </c>
      <c r="G98" s="29">
        <f>IF(Your_Margin!$B$2&gt;0,E98*F98,"")</f>
        <v>50.8</v>
      </c>
    </row>
    <row r="99" spans="1:7" s="8" customFormat="1" ht="12" customHeight="1">
      <c r="A99" s="15" t="str">
        <f>Your_Margin!D72</f>
        <v>T42-26-3-RB</v>
      </c>
      <c r="B99" s="15" t="str">
        <f>Your_Margin!E72</f>
        <v>Royal Blue</v>
      </c>
      <c r="C99" s="16">
        <f>Your_Margin!F72</f>
        <v>2</v>
      </c>
      <c r="D99" s="15" t="str">
        <f>Your_Margin!G72</f>
        <v>2” Dark Blue</v>
      </c>
      <c r="E99" s="16">
        <f>Your_Margin!H72</f>
        <v>40</v>
      </c>
      <c r="F99" s="17">
        <f>IF(Your_Margin!B$2&gt;0,Your_Margin!B72,"")</f>
        <v>1.27</v>
      </c>
      <c r="G99" s="29">
        <f>IF(Your_Margin!$B$2&gt;0,E99*F99,"")</f>
        <v>50.8</v>
      </c>
    </row>
    <row r="100" spans="1:7" s="8" customFormat="1" ht="12" customHeight="1">
      <c r="A100" s="15" t="str">
        <f>Your_Margin!D73</f>
        <v>T42-26-3-YE</v>
      </c>
      <c r="B100" s="15" t="str">
        <f>Your_Margin!E73</f>
        <v>Yellow</v>
      </c>
      <c r="C100" s="16">
        <f>Your_Margin!F73</f>
        <v>2</v>
      </c>
      <c r="D100" s="15" t="str">
        <f>Your_Margin!G73</f>
        <v>2” Yellow</v>
      </c>
      <c r="E100" s="16">
        <f>Your_Margin!H73</f>
        <v>40</v>
      </c>
      <c r="F100" s="17">
        <f>IF(Your_Margin!B$2&gt;0,Your_Margin!B73,"")</f>
        <v>1.27</v>
      </c>
      <c r="G100" s="29">
        <f>IF(Your_Margin!$B$2&gt;0,E100*F100,"")</f>
        <v>50.8</v>
      </c>
    </row>
    <row r="101" spans="1:7" s="8" customFormat="1" ht="12" customHeight="1">
      <c r="A101" s="15" t="str">
        <f>Your_Margin!D74</f>
        <v>T43-38-3-BL</v>
      </c>
      <c r="B101" s="15" t="str">
        <f>Your_Margin!E74</f>
        <v>Blue</v>
      </c>
      <c r="C101" s="16">
        <f>Your_Margin!F74</f>
        <v>3</v>
      </c>
      <c r="D101" s="15" t="str">
        <f>Your_Margin!G74</f>
        <v>3” Dove Grey</v>
      </c>
      <c r="E101" s="16">
        <f>Your_Margin!H74</f>
        <v>30</v>
      </c>
      <c r="F101" s="17">
        <f>IF(Your_Margin!B$2&gt;0,Your_Margin!B74,"")</f>
        <v>1.6</v>
      </c>
      <c r="G101" s="29">
        <f>IF(Your_Margin!$B$2&gt;0,E101*F101,"")</f>
        <v>48</v>
      </c>
    </row>
    <row r="102" spans="1:7" s="8" customFormat="1" ht="12" customHeight="1">
      <c r="A102" s="15" t="str">
        <f>Your_Margin!D75</f>
        <v>T43-38-3-DR</v>
      </c>
      <c r="B102" s="15" t="str">
        <f>Your_Margin!E75</f>
        <v>Deep Red</v>
      </c>
      <c r="C102" s="16">
        <f>Your_Margin!F75</f>
        <v>3</v>
      </c>
      <c r="D102" s="15" t="str">
        <f>Your_Margin!G75</f>
        <v>3” Scarlet Red</v>
      </c>
      <c r="E102" s="16">
        <f>Your_Margin!H75</f>
        <v>30</v>
      </c>
      <c r="F102" s="17">
        <f>IF(Your_Margin!B$2&gt;0,Your_Margin!B75,"")</f>
        <v>1.6</v>
      </c>
      <c r="G102" s="29">
        <f>IF(Your_Margin!$B$2&gt;0,E102*F102,"")</f>
        <v>48</v>
      </c>
    </row>
    <row r="103" spans="1:7" s="8" customFormat="1" ht="12" customHeight="1">
      <c r="A103" s="15" t="str">
        <f>Your_Margin!D76</f>
        <v>T43-38-3-GR</v>
      </c>
      <c r="B103" s="15" t="str">
        <f>Your_Margin!E76</f>
        <v>Green</v>
      </c>
      <c r="C103" s="16">
        <f>Your_Margin!F76</f>
        <v>3</v>
      </c>
      <c r="D103" s="15" t="str">
        <f>Your_Margin!G76</f>
        <v>2” Pearl Green</v>
      </c>
      <c r="E103" s="16">
        <f>Your_Margin!H76</f>
        <v>30</v>
      </c>
      <c r="F103" s="17">
        <f>IF(Your_Margin!B$2&gt;0,Your_Margin!B76,"")</f>
        <v>1.6</v>
      </c>
      <c r="G103" s="29">
        <f>IF(Your_Margin!$B$2&gt;0,E103*F103,"")</f>
        <v>48</v>
      </c>
    </row>
    <row r="104" spans="1:7" s="8" customFormat="1" ht="12" customHeight="1">
      <c r="A104" s="15" t="str">
        <f>Your_Margin!D77</f>
        <v>T43-38-3-GY</v>
      </c>
      <c r="B104" s="15" t="str">
        <f>Your_Margin!E77</f>
        <v>Grey</v>
      </c>
      <c r="C104" s="16">
        <f>Your_Margin!F77</f>
        <v>3</v>
      </c>
      <c r="D104" s="15" t="str">
        <f>Your_Margin!G77</f>
        <v>2” Dove Grey</v>
      </c>
      <c r="E104" s="16">
        <f>Your_Margin!H77</f>
        <v>30</v>
      </c>
      <c r="F104" s="17">
        <f>IF(Your_Margin!B$2&gt;0,Your_Margin!B77,"")</f>
        <v>1.6</v>
      </c>
      <c r="G104" s="29">
        <f>IF(Your_Margin!$B$2&gt;0,E104*F104,"")</f>
        <v>48</v>
      </c>
    </row>
    <row r="105" spans="1:7" s="8" customFormat="1" ht="12" customHeight="1">
      <c r="A105" s="15" t="str">
        <f>Your_Margin!D78</f>
        <v>T43-38-3-MG</v>
      </c>
      <c r="B105" s="15" t="str">
        <f>Your_Margin!E78</f>
        <v>Moss Green</v>
      </c>
      <c r="C105" s="16">
        <f>Your_Margin!F78</f>
        <v>3</v>
      </c>
      <c r="D105" s="15" t="str">
        <f>Your_Margin!G78</f>
        <v>3” Spring Green</v>
      </c>
      <c r="E105" s="16">
        <f>Your_Margin!H78</f>
        <v>30</v>
      </c>
      <c r="F105" s="17">
        <f>IF(Your_Margin!B$2&gt;0,Your_Margin!B78,"")</f>
        <v>1.6</v>
      </c>
      <c r="G105" s="29">
        <f>IF(Your_Margin!$B$2&gt;0,E105*F105,"")</f>
        <v>48</v>
      </c>
    </row>
    <row r="106" spans="1:7" s="8" customFormat="1" ht="12" customHeight="1">
      <c r="A106" s="15" t="str">
        <f>Your_Margin!D79</f>
        <v>T43-38-3-RB</v>
      </c>
      <c r="B106" s="15" t="str">
        <f>Your_Margin!E79</f>
        <v>Royal Blue</v>
      </c>
      <c r="C106" s="16">
        <f>Your_Margin!F79</f>
        <v>3</v>
      </c>
      <c r="D106" s="15" t="str">
        <f>Your_Margin!G79</f>
        <v>3” Dark Blue</v>
      </c>
      <c r="E106" s="16">
        <f>Your_Margin!H79</f>
        <v>30</v>
      </c>
      <c r="F106" s="17">
        <f>IF(Your_Margin!B$2&gt;0,Your_Margin!B79,"")</f>
        <v>1.6</v>
      </c>
      <c r="G106" s="29">
        <f>IF(Your_Margin!$B$2&gt;0,E106*F106,"")</f>
        <v>48</v>
      </c>
    </row>
    <row r="107" spans="1:7" s="8" customFormat="1" ht="12" customHeight="1">
      <c r="A107" s="15" t="str">
        <f>Your_Margin!D80</f>
        <v>T43-38-3-YE</v>
      </c>
      <c r="B107" s="15" t="str">
        <f>Your_Margin!E80</f>
        <v>Yellow</v>
      </c>
      <c r="C107" s="16">
        <f>Your_Margin!F80</f>
        <v>3</v>
      </c>
      <c r="D107" s="15" t="str">
        <f>Your_Margin!G80</f>
        <v>3” Yellow</v>
      </c>
      <c r="E107" s="16">
        <f>Your_Margin!H80</f>
        <v>30</v>
      </c>
      <c r="F107" s="17">
        <f>IF(Your_Margin!B$2&gt;0,Your_Margin!B80,"")</f>
        <v>1.6</v>
      </c>
      <c r="G107" s="29">
        <f>IF(Your_Margin!$B$2&gt;0,E107*F107,"")</f>
        <v>48</v>
      </c>
    </row>
    <row r="108" spans="1:8" s="8" customFormat="1" ht="18">
      <c r="A108" s="56" t="s">
        <v>34</v>
      </c>
      <c r="B108" s="56"/>
      <c r="C108" s="56"/>
      <c r="D108" s="56"/>
      <c r="E108" s="56"/>
      <c r="F108" s="56"/>
      <c r="G108" s="56"/>
      <c r="H108" s="56"/>
    </row>
    <row r="109" spans="1:7" s="8" customFormat="1" ht="16.5" customHeight="1">
      <c r="A109" s="14" t="s">
        <v>19</v>
      </c>
      <c r="C109"/>
      <c r="E109" s="18"/>
      <c r="F109" s="19"/>
      <c r="G109" s="19"/>
    </row>
    <row r="110" spans="1:7" s="8" customFormat="1" ht="12" customHeight="1">
      <c r="A110" s="15" t="str">
        <f>Your_Margin!D82</f>
        <v>T52-02-2-RE</v>
      </c>
      <c r="B110" s="15" t="str">
        <f>Your_Margin!E82</f>
        <v>Red</v>
      </c>
      <c r="C110" s="16" t="str">
        <f>Your_Margin!F82</f>
        <v>None</v>
      </c>
      <c r="D110" s="15" t="str">
        <f>Your_Margin!G82</f>
        <v>2” Russet</v>
      </c>
      <c r="E110" s="16">
        <f>Your_Margin!H82</f>
        <v>50</v>
      </c>
      <c r="F110" s="17">
        <f>IF(Your_Margin!B$2&gt;0,Your_Margin!B82,"")</f>
        <v>0.92</v>
      </c>
      <c r="G110" s="17">
        <f>IF(Your_Margin!$B$2&gt;0,E110*F110,"")</f>
        <v>46</v>
      </c>
    </row>
    <row r="111" spans="1:7" s="8" customFormat="1" ht="12" customHeight="1">
      <c r="A111" s="15" t="str">
        <f>Your_Margin!D83</f>
        <v>T52-14-2-GR</v>
      </c>
      <c r="B111" s="15" t="str">
        <f>Your_Margin!E83</f>
        <v>Green</v>
      </c>
      <c r="C111" s="16">
        <f>Your_Margin!F83</f>
        <v>1</v>
      </c>
      <c r="D111" s="15" t="str">
        <f>Your_Margin!G83</f>
        <v>2” Pearl Green</v>
      </c>
      <c r="E111" s="16">
        <f>Your_Margin!H83</f>
        <v>50</v>
      </c>
      <c r="F111" s="17">
        <f>IF(Your_Margin!B$2&gt;0,Your_Margin!B83,"")</f>
        <v>1.34</v>
      </c>
      <c r="G111" s="17">
        <f>IF(Your_Margin!$B$2&gt;0,E111*F111,"")</f>
        <v>67</v>
      </c>
    </row>
    <row r="112" spans="1:7" s="8" customFormat="1" ht="12" customHeight="1">
      <c r="A112" s="15" t="str">
        <f>Your_Margin!D84</f>
        <v>T52-14-2-RE</v>
      </c>
      <c r="B112" s="15" t="str">
        <f>Your_Margin!E84</f>
        <v>Red</v>
      </c>
      <c r="C112" s="16">
        <f>Your_Margin!F84</f>
        <v>1</v>
      </c>
      <c r="D112" s="15" t="str">
        <f>Your_Margin!G84</f>
        <v>2” Russet</v>
      </c>
      <c r="E112" s="16">
        <f>Your_Margin!H84</f>
        <v>50</v>
      </c>
      <c r="F112" s="17">
        <f>IF(Your_Margin!B$2&gt;0,Your_Margin!B84,"")</f>
        <v>1.34</v>
      </c>
      <c r="G112" s="17">
        <f>IF(Your_Margin!$B$2&gt;0,E112*F112,"")</f>
        <v>67</v>
      </c>
    </row>
    <row r="113" spans="1:7" s="8" customFormat="1" ht="12" customHeight="1">
      <c r="A113" s="15" t="str">
        <f>Your_Margin!D85</f>
        <v>T52-26-2-GR</v>
      </c>
      <c r="B113" s="15" t="str">
        <f>Your_Margin!E85</f>
        <v>Green</v>
      </c>
      <c r="C113" s="16">
        <f>Your_Margin!F85</f>
        <v>2</v>
      </c>
      <c r="D113" s="15" t="str">
        <f>Your_Margin!G85</f>
        <v>2” Pearl Green</v>
      </c>
      <c r="E113" s="16">
        <f>Your_Margin!H85</f>
        <v>40</v>
      </c>
      <c r="F113" s="17">
        <f>IF(Your_Margin!B$2&gt;0,Your_Margin!B85,"")</f>
        <v>1.61</v>
      </c>
      <c r="G113" s="17">
        <f>IF(Your_Margin!$B$2&gt;0,E113*F113,"")</f>
        <v>64.4</v>
      </c>
    </row>
    <row r="114" spans="1:7" s="8" customFormat="1" ht="12" customHeight="1">
      <c r="A114" s="15" t="str">
        <f>Your_Margin!D86</f>
        <v>T52-26-2-RE</v>
      </c>
      <c r="B114" s="15" t="str">
        <f>Your_Margin!E86</f>
        <v>Red</v>
      </c>
      <c r="C114" s="16">
        <f>Your_Margin!F86</f>
        <v>2</v>
      </c>
      <c r="D114" s="15" t="str">
        <f>Your_Margin!G86</f>
        <v>2” Russet</v>
      </c>
      <c r="E114" s="16">
        <f>Your_Margin!H86</f>
        <v>40</v>
      </c>
      <c r="F114" s="17">
        <f>IF(Your_Margin!B$2&gt;0,Your_Margin!B86,"")</f>
        <v>1.61</v>
      </c>
      <c r="G114" s="17">
        <f>IF(Your_Margin!$B$2&gt;0,E114*F114,"")</f>
        <v>64.4</v>
      </c>
    </row>
    <row r="115" spans="1:7" s="8" customFormat="1" ht="12" customHeight="1">
      <c r="A115" s="15" t="str">
        <f>Your_Margin!D87</f>
        <v>T53-38-2-RE</v>
      </c>
      <c r="B115" s="15" t="str">
        <f>Your_Margin!E87</f>
        <v>Red</v>
      </c>
      <c r="C115" s="16">
        <f>Your_Margin!F87</f>
        <v>3</v>
      </c>
      <c r="D115" s="15" t="str">
        <f>Your_Margin!G87</f>
        <v>3” Russet</v>
      </c>
      <c r="E115" s="16">
        <f>Your_Margin!H87</f>
        <v>30</v>
      </c>
      <c r="F115" s="17">
        <f>IF(Your_Margin!B$2&gt;0,Your_Margin!B87,"")</f>
        <v>1.97</v>
      </c>
      <c r="G115" s="17">
        <f>IF(Your_Margin!$B$2&gt;0,E115*F115,"")</f>
        <v>59.1</v>
      </c>
    </row>
    <row r="116" spans="1:7" s="8" customFormat="1" ht="17.25" customHeight="1">
      <c r="A116" s="14" t="s">
        <v>20</v>
      </c>
      <c r="C116"/>
      <c r="F116" s="19"/>
      <c r="G116" s="19"/>
    </row>
    <row r="117" spans="1:7" s="8" customFormat="1" ht="12" customHeight="1">
      <c r="A117" s="15" t="str">
        <f>Your_Margin!D88</f>
        <v>T52-14-3-GY</v>
      </c>
      <c r="B117" s="15" t="str">
        <f>Your_Margin!E88</f>
        <v>Grey</v>
      </c>
      <c r="C117" s="16">
        <f>Your_Margin!F88</f>
        <v>1</v>
      </c>
      <c r="D117" s="15" t="str">
        <f>Your_Margin!G88</f>
        <v>2” Dove Grey</v>
      </c>
      <c r="E117" s="16">
        <f>Your_Margin!H88</f>
        <v>50</v>
      </c>
      <c r="F117" s="17">
        <f>IF(Your_Margin!B$2&gt;0,Your_Margin!B88,"")</f>
        <v>1.2</v>
      </c>
      <c r="G117" s="17">
        <f>IF(Your_Margin!$B$2&gt;0,E117*F117,"")</f>
        <v>60</v>
      </c>
    </row>
    <row r="118" spans="1:7" s="8" customFormat="1" ht="12" customHeight="1">
      <c r="A118" s="15" t="str">
        <f>Your_Margin!D89</f>
        <v>T52-26-3-GY</v>
      </c>
      <c r="B118" s="15" t="str">
        <f>Your_Margin!E89</f>
        <v>Grey</v>
      </c>
      <c r="C118" s="16">
        <f>Your_Margin!F89</f>
        <v>2</v>
      </c>
      <c r="D118" s="15" t="str">
        <f>Your_Margin!G89</f>
        <v>2” Dove Grey</v>
      </c>
      <c r="E118" s="16">
        <f>Your_Margin!H89</f>
        <v>40</v>
      </c>
      <c r="F118" s="17">
        <f>IF(Your_Margin!B$2&gt;0,Your_Margin!B89,"")</f>
        <v>1.48</v>
      </c>
      <c r="G118" s="17">
        <f>IF(Your_Margin!$B$2&gt;0,E118*F118,"")</f>
        <v>59.2</v>
      </c>
    </row>
    <row r="119" spans="5:7" s="8" customFormat="1" ht="14.25">
      <c r="E119" s="18"/>
      <c r="F119" s="19"/>
      <c r="G119" s="19"/>
    </row>
    <row r="120" spans="1:8" s="8" customFormat="1" ht="18">
      <c r="A120" s="57" t="s">
        <v>25</v>
      </c>
      <c r="B120" s="57"/>
      <c r="C120" s="57"/>
      <c r="D120" s="57"/>
      <c r="E120" s="57"/>
      <c r="F120" s="57"/>
      <c r="G120" s="57"/>
      <c r="H120" s="57"/>
    </row>
    <row r="121" spans="1:8" s="31" customFormat="1" ht="18">
      <c r="A121" s="30"/>
      <c r="B121" s="30"/>
      <c r="C121" s="30"/>
      <c r="D121" s="30"/>
      <c r="E121" s="30"/>
      <c r="F121" s="30"/>
      <c r="G121" s="30"/>
      <c r="H121" s="30"/>
    </row>
    <row r="122" spans="3:9" ht="12.75" customHeight="1">
      <c r="C122" s="58" t="s">
        <v>26</v>
      </c>
      <c r="D122" s="58"/>
      <c r="E122" s="58"/>
      <c r="G122" s="22"/>
      <c r="H122" s="21" t="str">
        <f>Your_Margin!$A$1</f>
        <v>Revision 1</v>
      </c>
      <c r="I122"/>
    </row>
    <row r="123" spans="1:9" ht="15.75" customHeight="1">
      <c r="A123"/>
      <c r="C123" s="59" t="s">
        <v>27</v>
      </c>
      <c r="D123" s="59"/>
      <c r="E123" s="59"/>
      <c r="G123"/>
      <c r="H123" s="26"/>
      <c r="I123" s="22"/>
    </row>
    <row r="124" spans="1:9" ht="13.5" customHeight="1">
      <c r="A124" s="32" t="s">
        <v>28</v>
      </c>
      <c r="C124"/>
      <c r="D124" s="25" t="s">
        <v>35</v>
      </c>
      <c r="E124"/>
      <c r="G124" s="55" t="s">
        <v>30</v>
      </c>
      <c r="H124" s="55"/>
      <c r="I124"/>
    </row>
    <row r="125" spans="7:8" ht="12.75">
      <c r="G125"/>
      <c r="H125"/>
    </row>
    <row r="126" ht="12.75">
      <c r="H126"/>
    </row>
  </sheetData>
  <mergeCells count="17">
    <mergeCell ref="C1:E1"/>
    <mergeCell ref="A4:H4"/>
    <mergeCell ref="A9:H9"/>
    <mergeCell ref="A42:H42"/>
    <mergeCell ref="A49:H49"/>
    <mergeCell ref="A55:H55"/>
    <mergeCell ref="C57:E57"/>
    <mergeCell ref="C58:E58"/>
    <mergeCell ref="G59:H59"/>
    <mergeCell ref="C60:E60"/>
    <mergeCell ref="A63:H63"/>
    <mergeCell ref="A67:H67"/>
    <mergeCell ref="G124:H124"/>
    <mergeCell ref="A108:H108"/>
    <mergeCell ref="A120:H120"/>
    <mergeCell ref="C122:E122"/>
    <mergeCell ref="C123:E123"/>
  </mergeCells>
  <hyperlinks>
    <hyperlink ref="A3" r:id="rId1" display="http://www.saltcityrecords.com/"/>
  </hyperlinks>
  <printOptions/>
  <pageMargins left="0.8" right="0.1701388888888889" top="0.25972222222222224" bottom="0.25972222222222224" header="0.5118055555555556" footer="0.25972222222222224"/>
  <pageSetup horizontalDpi="300" verticalDpi="300" orientation="portrait" scale="85"/>
  <headerFooter alignWithMargins="0">
    <oddFooter>&amp;R&amp;"Arial,Italic"&amp;7&amp;D &amp;T &amp;F</oddFooter>
  </headerFooter>
  <rowBreaks count="1" manualBreakCount="1">
    <brk id="59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B2" sqref="B2"/>
    </sheetView>
  </sheetViews>
  <sheetFormatPr defaultColWidth="9.140625" defaultRowHeight="12.75"/>
  <cols>
    <col min="1" max="1" width="20.421875" style="1" customWidth="1"/>
    <col min="2" max="2" width="16.57421875" style="1" customWidth="1"/>
    <col min="3" max="3" width="10.140625" style="1" customWidth="1"/>
    <col min="4" max="4" width="13.140625" style="1" customWidth="1"/>
    <col min="5" max="5" width="14.140625" style="1" customWidth="1"/>
    <col min="6" max="6" width="8.00390625" style="1" customWidth="1"/>
    <col min="7" max="7" width="14.140625" style="1" customWidth="1"/>
    <col min="8" max="8" width="6.57421875" style="1" customWidth="1"/>
    <col min="9" max="16384" width="9.00390625" style="1" customWidth="1"/>
  </cols>
  <sheetData>
    <row r="1" ht="12.75">
      <c r="A1" s="1" t="s">
        <v>36</v>
      </c>
    </row>
    <row r="2" spans="1:8" ht="79.5" customHeight="1">
      <c r="A2" s="33" t="s">
        <v>37</v>
      </c>
      <c r="B2" s="34">
        <v>1E-05</v>
      </c>
      <c r="C2" s="64" t="s">
        <v>38</v>
      </c>
      <c r="D2" s="64"/>
      <c r="E2" s="64"/>
      <c r="H2" s="1" t="s">
        <v>39</v>
      </c>
    </row>
    <row r="3" spans="3:8" ht="12.75">
      <c r="C3" s="35"/>
      <c r="D3" s="35"/>
      <c r="E3" s="35"/>
      <c r="H3" s="1" t="str">
        <f ca="1">RIGHT(TEXT(YEAR(NOW()),"0000"),2)</f>
        <v>06</v>
      </c>
    </row>
    <row r="4" spans="3:8" ht="12.75">
      <c r="C4" s="35"/>
      <c r="D4" s="35"/>
      <c r="E4" s="35"/>
      <c r="H4" s="1" t="str">
        <f ca="1">RIGHT(TEXT(MONTH(NOW()),"00"),2)</f>
        <v>02</v>
      </c>
    </row>
    <row r="5" spans="1:10" ht="12.75">
      <c r="A5" s="36" t="s">
        <v>40</v>
      </c>
      <c r="I5" s="65" t="s">
        <v>41</v>
      </c>
      <c r="J5" s="65"/>
    </row>
    <row r="6" spans="1:11" ht="12.75">
      <c r="A6" s="38" t="s">
        <v>42</v>
      </c>
      <c r="B6" s="37" t="s">
        <v>43</v>
      </c>
      <c r="C6" s="37" t="s">
        <v>41</v>
      </c>
      <c r="D6" s="14" t="s">
        <v>12</v>
      </c>
      <c r="E6" s="14" t="s">
        <v>13</v>
      </c>
      <c r="F6" s="14" t="s">
        <v>14</v>
      </c>
      <c r="G6" s="14" t="s">
        <v>44</v>
      </c>
      <c r="H6" s="39" t="s">
        <v>16</v>
      </c>
      <c r="I6" s="40" t="str">
        <f>IF(Your_Margin!$B$2&gt;0,"Each","")</f>
        <v>Each</v>
      </c>
      <c r="J6" s="40" t="str">
        <f>IF(Your_Margin!$B$2&gt;0,"Box","")</f>
        <v>Box</v>
      </c>
      <c r="K6" s="1" t="s">
        <v>45</v>
      </c>
    </row>
    <row r="7" ht="12.75">
      <c r="A7" s="1" t="s">
        <v>46</v>
      </c>
    </row>
    <row r="8" spans="1:11" ht="12.75">
      <c r="A8" s="41">
        <v>0.55</v>
      </c>
      <c r="B8" s="42">
        <f aca="true" t="shared" si="0" ref="B8:B22">IF(B$2&gt;0,ROUND(A8/(1-B$2),2),A8)</f>
        <v>0.55</v>
      </c>
      <c r="C8" s="42">
        <f aca="true" t="shared" si="1" ref="C8:C22">B8-A8</f>
        <v>0</v>
      </c>
      <c r="D8" s="43" t="s">
        <v>47</v>
      </c>
      <c r="E8" s="43" t="s">
        <v>48</v>
      </c>
      <c r="F8" s="44" t="s">
        <v>49</v>
      </c>
      <c r="G8" s="43" t="s">
        <v>50</v>
      </c>
      <c r="H8" s="44">
        <v>50</v>
      </c>
      <c r="I8" s="45">
        <f aca="true" t="shared" si="2" ref="I8:I22">C8</f>
        <v>0</v>
      </c>
      <c r="J8" s="45">
        <f aca="true" t="shared" si="3" ref="J8:J22">C8*H8</f>
        <v>0</v>
      </c>
      <c r="K8" s="1" t="str">
        <f aca="true" t="shared" si="4" ref="K8:K22">CONCATENATE(LEFT(D8,2),MID(D8,8,1),MID(D8,5,2),MID(D8,10,2))</f>
        <v>S4M02M</v>
      </c>
    </row>
    <row r="9" spans="1:11" ht="12.75">
      <c r="A9" s="41">
        <v>0.86</v>
      </c>
      <c r="B9" s="42">
        <f t="shared" si="0"/>
        <v>0.86</v>
      </c>
      <c r="C9" s="42">
        <f t="shared" si="1"/>
        <v>0</v>
      </c>
      <c r="D9" s="43" t="s">
        <v>51</v>
      </c>
      <c r="E9" s="43" t="s">
        <v>48</v>
      </c>
      <c r="F9" s="44">
        <v>1</v>
      </c>
      <c r="G9" s="43" t="s">
        <v>50</v>
      </c>
      <c r="H9" s="44">
        <v>50</v>
      </c>
      <c r="I9" s="45">
        <f t="shared" si="2"/>
        <v>0</v>
      </c>
      <c r="J9" s="45">
        <f t="shared" si="3"/>
        <v>0</v>
      </c>
      <c r="K9" s="1" t="str">
        <f t="shared" si="4"/>
        <v>S4M14M</v>
      </c>
    </row>
    <row r="10" spans="1:11" ht="12.75">
      <c r="A10" s="41">
        <v>1.08</v>
      </c>
      <c r="B10" s="42">
        <f t="shared" si="0"/>
        <v>1.08</v>
      </c>
      <c r="C10" s="42">
        <f t="shared" si="1"/>
        <v>0</v>
      </c>
      <c r="D10" s="43" t="s">
        <v>52</v>
      </c>
      <c r="E10" s="43" t="s">
        <v>48</v>
      </c>
      <c r="F10" s="44">
        <v>2</v>
      </c>
      <c r="G10" s="43" t="s">
        <v>50</v>
      </c>
      <c r="H10" s="44">
        <v>40</v>
      </c>
      <c r="I10" s="45">
        <f t="shared" si="2"/>
        <v>0</v>
      </c>
      <c r="J10" s="45">
        <f t="shared" si="3"/>
        <v>0</v>
      </c>
      <c r="K10" s="1" t="str">
        <f t="shared" si="4"/>
        <v>S4M26M</v>
      </c>
    </row>
    <row r="11" spans="1:11" ht="12.75">
      <c r="A11" s="41">
        <v>1.12</v>
      </c>
      <c r="B11" s="42">
        <f t="shared" si="0"/>
        <v>1.12</v>
      </c>
      <c r="C11" s="42">
        <f t="shared" si="1"/>
        <v>0</v>
      </c>
      <c r="D11" s="43" t="s">
        <v>53</v>
      </c>
      <c r="E11" s="43" t="s">
        <v>48</v>
      </c>
      <c r="F11" s="44">
        <v>2</v>
      </c>
      <c r="G11" s="43" t="s">
        <v>54</v>
      </c>
      <c r="H11" s="44">
        <v>40</v>
      </c>
      <c r="I11" s="45">
        <f t="shared" si="2"/>
        <v>0</v>
      </c>
      <c r="J11" s="45">
        <f t="shared" si="3"/>
        <v>0</v>
      </c>
      <c r="K11" s="1" t="str">
        <f t="shared" si="4"/>
        <v>S4M26M</v>
      </c>
    </row>
    <row r="12" spans="1:11" ht="12.75">
      <c r="A12" s="41">
        <v>1.38</v>
      </c>
      <c r="B12" s="42">
        <f t="shared" si="0"/>
        <v>1.38</v>
      </c>
      <c r="C12" s="42">
        <f t="shared" si="1"/>
        <v>0</v>
      </c>
      <c r="D12" s="43" t="s">
        <v>55</v>
      </c>
      <c r="E12" s="43" t="s">
        <v>48</v>
      </c>
      <c r="F12" s="44">
        <v>3</v>
      </c>
      <c r="G12" s="43" t="s">
        <v>54</v>
      </c>
      <c r="H12" s="44">
        <v>30</v>
      </c>
      <c r="I12" s="45">
        <f t="shared" si="2"/>
        <v>0</v>
      </c>
      <c r="J12" s="45">
        <f t="shared" si="3"/>
        <v>0</v>
      </c>
      <c r="K12" s="1" t="str">
        <f t="shared" si="4"/>
        <v>S4M38M</v>
      </c>
    </row>
    <row r="13" spans="1:11" ht="16.5" customHeight="1">
      <c r="A13" s="41">
        <v>1.25</v>
      </c>
      <c r="B13" s="42">
        <f t="shared" si="0"/>
        <v>1.25</v>
      </c>
      <c r="C13" s="42">
        <f t="shared" si="1"/>
        <v>0</v>
      </c>
      <c r="D13" s="43" t="s">
        <v>56</v>
      </c>
      <c r="E13" s="43" t="s">
        <v>57</v>
      </c>
      <c r="F13" s="44">
        <v>1</v>
      </c>
      <c r="G13" s="43" t="s">
        <v>58</v>
      </c>
      <c r="H13" s="44">
        <v>50</v>
      </c>
      <c r="I13" s="45">
        <f t="shared" si="2"/>
        <v>0</v>
      </c>
      <c r="J13" s="45">
        <f t="shared" si="3"/>
        <v>0</v>
      </c>
      <c r="K13" s="1" t="str">
        <f t="shared" si="4"/>
        <v>S4114BL</v>
      </c>
    </row>
    <row r="14" spans="1:11" ht="12.75">
      <c r="A14" s="41">
        <v>1.25</v>
      </c>
      <c r="B14" s="42">
        <f t="shared" si="0"/>
        <v>1.25</v>
      </c>
      <c r="C14" s="42">
        <f t="shared" si="1"/>
        <v>0</v>
      </c>
      <c r="D14" s="43" t="s">
        <v>59</v>
      </c>
      <c r="E14" s="43" t="s">
        <v>60</v>
      </c>
      <c r="F14" s="44">
        <v>1</v>
      </c>
      <c r="G14" s="43" t="s">
        <v>61</v>
      </c>
      <c r="H14" s="44">
        <v>50</v>
      </c>
      <c r="I14" s="45">
        <f t="shared" si="2"/>
        <v>0</v>
      </c>
      <c r="J14" s="45">
        <f t="shared" si="3"/>
        <v>0</v>
      </c>
      <c r="K14" s="1" t="str">
        <f t="shared" si="4"/>
        <v>S4114ER</v>
      </c>
    </row>
    <row r="15" spans="1:11" ht="12.75">
      <c r="A15" s="41">
        <v>1.25</v>
      </c>
      <c r="B15" s="42">
        <f t="shared" si="0"/>
        <v>1.25</v>
      </c>
      <c r="C15" s="42">
        <f t="shared" si="1"/>
        <v>0</v>
      </c>
      <c r="D15" s="43" t="s">
        <v>62</v>
      </c>
      <c r="E15" s="43" t="s">
        <v>63</v>
      </c>
      <c r="F15" s="44">
        <v>1</v>
      </c>
      <c r="G15" s="43" t="s">
        <v>64</v>
      </c>
      <c r="H15" s="44">
        <v>50</v>
      </c>
      <c r="I15" s="45">
        <f t="shared" si="2"/>
        <v>0</v>
      </c>
      <c r="J15" s="45">
        <f t="shared" si="3"/>
        <v>0</v>
      </c>
      <c r="K15" s="1" t="str">
        <f t="shared" si="4"/>
        <v>S4114PB</v>
      </c>
    </row>
    <row r="16" spans="1:11" ht="12.75">
      <c r="A16" s="41">
        <v>1.25</v>
      </c>
      <c r="B16" s="42">
        <f t="shared" si="0"/>
        <v>1.25</v>
      </c>
      <c r="C16" s="42">
        <f t="shared" si="1"/>
        <v>0</v>
      </c>
      <c r="D16" s="43" t="s">
        <v>65</v>
      </c>
      <c r="E16" s="43" t="s">
        <v>66</v>
      </c>
      <c r="F16" s="44">
        <v>1</v>
      </c>
      <c r="G16" s="43" t="s">
        <v>67</v>
      </c>
      <c r="H16" s="44">
        <v>50</v>
      </c>
      <c r="I16" s="45">
        <f t="shared" si="2"/>
        <v>0</v>
      </c>
      <c r="J16" s="45">
        <f t="shared" si="3"/>
        <v>0</v>
      </c>
      <c r="K16" s="1" t="str">
        <f t="shared" si="4"/>
        <v>S4114PG</v>
      </c>
    </row>
    <row r="17" spans="1:11" ht="12.75">
      <c r="A17" s="41">
        <v>1.25</v>
      </c>
      <c r="B17" s="42">
        <f t="shared" si="0"/>
        <v>1.25</v>
      </c>
      <c r="C17" s="42">
        <f t="shared" si="1"/>
        <v>0</v>
      </c>
      <c r="D17" s="43" t="s">
        <v>68</v>
      </c>
      <c r="E17" s="43" t="s">
        <v>69</v>
      </c>
      <c r="F17" s="44">
        <v>1</v>
      </c>
      <c r="G17" s="43" t="s">
        <v>70</v>
      </c>
      <c r="H17" s="44">
        <v>50</v>
      </c>
      <c r="I17" s="45">
        <f t="shared" si="2"/>
        <v>0</v>
      </c>
      <c r="J17" s="45">
        <f t="shared" si="3"/>
        <v>0</v>
      </c>
      <c r="K17" s="1" t="str">
        <f t="shared" si="4"/>
        <v>S4114YE</v>
      </c>
    </row>
    <row r="18" spans="1:11" ht="16.5" customHeight="1">
      <c r="A18" s="41">
        <v>1.48</v>
      </c>
      <c r="B18" s="42">
        <f t="shared" si="0"/>
        <v>1.48</v>
      </c>
      <c r="C18" s="42">
        <f t="shared" si="1"/>
        <v>0</v>
      </c>
      <c r="D18" s="43" t="s">
        <v>71</v>
      </c>
      <c r="E18" s="43" t="s">
        <v>57</v>
      </c>
      <c r="F18" s="44">
        <v>2</v>
      </c>
      <c r="G18" s="43" t="s">
        <v>58</v>
      </c>
      <c r="H18" s="44">
        <v>40</v>
      </c>
      <c r="I18" s="45">
        <f t="shared" si="2"/>
        <v>0</v>
      </c>
      <c r="J18" s="45">
        <f t="shared" si="3"/>
        <v>0</v>
      </c>
      <c r="K18" s="1" t="str">
        <f t="shared" si="4"/>
        <v>S4126BL</v>
      </c>
    </row>
    <row r="19" spans="1:11" ht="12.75">
      <c r="A19" s="41">
        <v>1.48</v>
      </c>
      <c r="B19" s="42">
        <f t="shared" si="0"/>
        <v>1.48</v>
      </c>
      <c r="C19" s="42">
        <f t="shared" si="1"/>
        <v>0</v>
      </c>
      <c r="D19" s="43" t="s">
        <v>72</v>
      </c>
      <c r="E19" s="43" t="s">
        <v>60</v>
      </c>
      <c r="F19" s="44">
        <v>2</v>
      </c>
      <c r="G19" s="43" t="s">
        <v>61</v>
      </c>
      <c r="H19" s="44">
        <v>40</v>
      </c>
      <c r="I19" s="45">
        <f t="shared" si="2"/>
        <v>0</v>
      </c>
      <c r="J19" s="45">
        <f t="shared" si="3"/>
        <v>0</v>
      </c>
      <c r="K19" s="1" t="str">
        <f t="shared" si="4"/>
        <v>S4126ER</v>
      </c>
    </row>
    <row r="20" spans="1:11" ht="12.75">
      <c r="A20" s="41">
        <v>1.48</v>
      </c>
      <c r="B20" s="42">
        <f t="shared" si="0"/>
        <v>1.48</v>
      </c>
      <c r="C20" s="42">
        <f t="shared" si="1"/>
        <v>0</v>
      </c>
      <c r="D20" s="43" t="s">
        <v>73</v>
      </c>
      <c r="E20" s="43" t="s">
        <v>63</v>
      </c>
      <c r="F20" s="44">
        <v>2</v>
      </c>
      <c r="G20" s="43" t="s">
        <v>64</v>
      </c>
      <c r="H20" s="44">
        <v>40</v>
      </c>
      <c r="I20" s="45">
        <f t="shared" si="2"/>
        <v>0</v>
      </c>
      <c r="J20" s="45">
        <f t="shared" si="3"/>
        <v>0</v>
      </c>
      <c r="K20" s="1" t="str">
        <f t="shared" si="4"/>
        <v>S4126PB</v>
      </c>
    </row>
    <row r="21" spans="1:11" ht="12.75">
      <c r="A21" s="41">
        <v>1.48</v>
      </c>
      <c r="B21" s="42">
        <f t="shared" si="0"/>
        <v>1.48</v>
      </c>
      <c r="C21" s="42">
        <f t="shared" si="1"/>
        <v>0</v>
      </c>
      <c r="D21" s="43" t="s">
        <v>74</v>
      </c>
      <c r="E21" s="43" t="s">
        <v>66</v>
      </c>
      <c r="F21" s="44">
        <v>2</v>
      </c>
      <c r="G21" s="43" t="s">
        <v>67</v>
      </c>
      <c r="H21" s="44">
        <v>40</v>
      </c>
      <c r="I21" s="45">
        <f t="shared" si="2"/>
        <v>0</v>
      </c>
      <c r="J21" s="45">
        <f t="shared" si="3"/>
        <v>0</v>
      </c>
      <c r="K21" s="1" t="str">
        <f t="shared" si="4"/>
        <v>S4126PG</v>
      </c>
    </row>
    <row r="22" spans="1:11" ht="12.75">
      <c r="A22" s="41">
        <v>1.48</v>
      </c>
      <c r="B22" s="42">
        <f t="shared" si="0"/>
        <v>1.48</v>
      </c>
      <c r="C22" s="42">
        <f t="shared" si="1"/>
        <v>0</v>
      </c>
      <c r="D22" s="43" t="s">
        <v>75</v>
      </c>
      <c r="E22" s="43" t="s">
        <v>69</v>
      </c>
      <c r="F22" s="44">
        <v>2</v>
      </c>
      <c r="G22" s="43" t="s">
        <v>70</v>
      </c>
      <c r="H22" s="44">
        <v>40</v>
      </c>
      <c r="I22" s="45">
        <f t="shared" si="2"/>
        <v>0</v>
      </c>
      <c r="J22" s="45">
        <f t="shared" si="3"/>
        <v>0</v>
      </c>
      <c r="K22" s="1" t="str">
        <f t="shared" si="4"/>
        <v>S4126YE</v>
      </c>
    </row>
    <row r="23" spans="1:8" ht="12.75">
      <c r="A23" s="46"/>
      <c r="B23" s="47"/>
      <c r="C23" s="47"/>
      <c r="F23" s="27"/>
      <c r="H23" s="27"/>
    </row>
    <row r="24" spans="1:11" ht="12.75">
      <c r="A24" s="41">
        <v>0.78</v>
      </c>
      <c r="B24" s="42">
        <f aca="true" t="shared" si="5" ref="B24:B31">IF(B$2&gt;0,ROUND(A24/(1-B$2),2),A24)</f>
        <v>0.78</v>
      </c>
      <c r="C24" s="42">
        <f aca="true" t="shared" si="6" ref="C24:C31">B24-A24</f>
        <v>0</v>
      </c>
      <c r="D24" s="43" t="s">
        <v>76</v>
      </c>
      <c r="E24" s="43" t="s">
        <v>77</v>
      </c>
      <c r="F24" s="44" t="s">
        <v>49</v>
      </c>
      <c r="G24" s="43" t="s">
        <v>58</v>
      </c>
      <c r="H24" s="44">
        <v>50</v>
      </c>
      <c r="I24" s="45">
        <f aca="true" t="shared" si="7" ref="I24:I31">C24</f>
        <v>0</v>
      </c>
      <c r="J24" s="45">
        <f aca="true" t="shared" si="8" ref="J24:J31">C24*H24</f>
        <v>0</v>
      </c>
      <c r="K24" s="1" t="str">
        <f aca="true" t="shared" si="9" ref="K24:K31">CONCATENATE(LEFT(D24,2),MID(D24,8,1),MID(D24,5,2),MID(D24,10,2))</f>
        <v>S4202GY</v>
      </c>
    </row>
    <row r="25" spans="1:11" ht="12.75">
      <c r="A25" s="41">
        <v>0.78</v>
      </c>
      <c r="B25" s="42">
        <f t="shared" si="5"/>
        <v>0.78</v>
      </c>
      <c r="C25" s="42">
        <f t="shared" si="6"/>
        <v>0</v>
      </c>
      <c r="D25" s="43" t="s">
        <v>78</v>
      </c>
      <c r="E25" s="43" t="s">
        <v>79</v>
      </c>
      <c r="F25" s="44" t="s">
        <v>49</v>
      </c>
      <c r="G25" s="43" t="s">
        <v>80</v>
      </c>
      <c r="H25" s="44">
        <v>50</v>
      </c>
      <c r="I25" s="45">
        <f t="shared" si="7"/>
        <v>0</v>
      </c>
      <c r="J25" s="45">
        <f t="shared" si="8"/>
        <v>0</v>
      </c>
      <c r="K25" s="1" t="str">
        <f t="shared" si="9"/>
        <v>S4202RE</v>
      </c>
    </row>
    <row r="26" spans="1:11" ht="12.75">
      <c r="A26" s="41">
        <v>1.15</v>
      </c>
      <c r="B26" s="42">
        <f t="shared" si="5"/>
        <v>1.15</v>
      </c>
      <c r="C26" s="42">
        <f t="shared" si="6"/>
        <v>0</v>
      </c>
      <c r="D26" s="43" t="s">
        <v>81</v>
      </c>
      <c r="E26" s="43" t="s">
        <v>77</v>
      </c>
      <c r="F26" s="44">
        <v>1</v>
      </c>
      <c r="G26" s="43" t="s">
        <v>58</v>
      </c>
      <c r="H26" s="44">
        <v>50</v>
      </c>
      <c r="I26" s="45">
        <f t="shared" si="7"/>
        <v>0</v>
      </c>
      <c r="J26" s="45">
        <f t="shared" si="8"/>
        <v>0</v>
      </c>
      <c r="K26" s="1" t="str">
        <f t="shared" si="9"/>
        <v>S4214GY</v>
      </c>
    </row>
    <row r="27" spans="1:11" ht="12.75">
      <c r="A27" s="41">
        <v>1.15</v>
      </c>
      <c r="B27" s="42">
        <f t="shared" si="5"/>
        <v>1.15</v>
      </c>
      <c r="C27" s="42">
        <f t="shared" si="6"/>
        <v>0</v>
      </c>
      <c r="D27" s="43" t="s">
        <v>82</v>
      </c>
      <c r="E27" s="43" t="s">
        <v>79</v>
      </c>
      <c r="F27" s="44">
        <v>1</v>
      </c>
      <c r="G27" s="43" t="s">
        <v>80</v>
      </c>
      <c r="H27" s="44">
        <v>50</v>
      </c>
      <c r="I27" s="45">
        <f t="shared" si="7"/>
        <v>0</v>
      </c>
      <c r="J27" s="45">
        <f t="shared" si="8"/>
        <v>0</v>
      </c>
      <c r="K27" s="1" t="str">
        <f t="shared" si="9"/>
        <v>S4214RE</v>
      </c>
    </row>
    <row r="28" spans="1:11" ht="12.75">
      <c r="A28" s="41">
        <v>1.39</v>
      </c>
      <c r="B28" s="42">
        <f t="shared" si="5"/>
        <v>1.39</v>
      </c>
      <c r="C28" s="42">
        <f t="shared" si="6"/>
        <v>0</v>
      </c>
      <c r="D28" s="43" t="s">
        <v>83</v>
      </c>
      <c r="E28" s="43" t="s">
        <v>77</v>
      </c>
      <c r="F28" s="44">
        <v>2</v>
      </c>
      <c r="G28" s="43" t="s">
        <v>58</v>
      </c>
      <c r="H28" s="44">
        <v>40</v>
      </c>
      <c r="I28" s="45">
        <f t="shared" si="7"/>
        <v>0</v>
      </c>
      <c r="J28" s="45">
        <f t="shared" si="8"/>
        <v>0</v>
      </c>
      <c r="K28" s="1" t="str">
        <f t="shared" si="9"/>
        <v>S4226GY</v>
      </c>
    </row>
    <row r="29" spans="1:11" ht="12.75">
      <c r="A29" s="41">
        <v>1.39</v>
      </c>
      <c r="B29" s="42">
        <f t="shared" si="5"/>
        <v>1.39</v>
      </c>
      <c r="C29" s="42">
        <f t="shared" si="6"/>
        <v>0</v>
      </c>
      <c r="D29" s="43" t="s">
        <v>84</v>
      </c>
      <c r="E29" s="43" t="s">
        <v>79</v>
      </c>
      <c r="F29" s="44">
        <v>2</v>
      </c>
      <c r="G29" s="43" t="s">
        <v>80</v>
      </c>
      <c r="H29" s="44">
        <v>40</v>
      </c>
      <c r="I29" s="45">
        <f t="shared" si="7"/>
        <v>0</v>
      </c>
      <c r="J29" s="45">
        <f t="shared" si="8"/>
        <v>0</v>
      </c>
      <c r="K29" s="1" t="str">
        <f t="shared" si="9"/>
        <v>S4226RE</v>
      </c>
    </row>
    <row r="30" spans="1:11" ht="12.75">
      <c r="A30" s="41">
        <v>1.7</v>
      </c>
      <c r="B30" s="42">
        <f t="shared" si="5"/>
        <v>1.7</v>
      </c>
      <c r="C30" s="42">
        <f t="shared" si="6"/>
        <v>0</v>
      </c>
      <c r="D30" s="43" t="s">
        <v>85</v>
      </c>
      <c r="E30" s="43" t="s">
        <v>77</v>
      </c>
      <c r="F30" s="44">
        <v>3</v>
      </c>
      <c r="G30" s="43" t="s">
        <v>86</v>
      </c>
      <c r="H30" s="44">
        <v>30</v>
      </c>
      <c r="I30" s="45">
        <f t="shared" si="7"/>
        <v>0</v>
      </c>
      <c r="J30" s="45">
        <f t="shared" si="8"/>
        <v>0</v>
      </c>
      <c r="K30" s="1" t="str">
        <f t="shared" si="9"/>
        <v>S4238GY</v>
      </c>
    </row>
    <row r="31" spans="1:11" ht="12.75">
      <c r="A31" s="41">
        <v>1.7</v>
      </c>
      <c r="B31" s="42">
        <f t="shared" si="5"/>
        <v>1.7</v>
      </c>
      <c r="C31" s="42">
        <f t="shared" si="6"/>
        <v>0</v>
      </c>
      <c r="D31" s="43" t="s">
        <v>87</v>
      </c>
      <c r="E31" s="43" t="s">
        <v>79</v>
      </c>
      <c r="F31" s="44">
        <v>3</v>
      </c>
      <c r="G31" s="43" t="s">
        <v>88</v>
      </c>
      <c r="H31" s="44">
        <v>30</v>
      </c>
      <c r="I31" s="45">
        <f t="shared" si="7"/>
        <v>0</v>
      </c>
      <c r="J31" s="45">
        <f t="shared" si="8"/>
        <v>0</v>
      </c>
      <c r="K31" s="1" t="str">
        <f t="shared" si="9"/>
        <v>S4238RE</v>
      </c>
    </row>
    <row r="32" spans="1:8" ht="12.75">
      <c r="A32" s="46"/>
      <c r="B32" s="47"/>
      <c r="C32" s="47"/>
      <c r="F32" s="27"/>
      <c r="H32" s="27"/>
    </row>
    <row r="33" spans="1:11" ht="12.75">
      <c r="A33" s="41">
        <v>0.69</v>
      </c>
      <c r="B33" s="42">
        <f>IF(B$2&gt;0,ROUND(A33/(1-B$2),2),A33)</f>
        <v>0.69</v>
      </c>
      <c r="C33" s="42">
        <f>B33-A33</f>
        <v>0</v>
      </c>
      <c r="D33" s="43" t="s">
        <v>89</v>
      </c>
      <c r="E33" s="43" t="s">
        <v>90</v>
      </c>
      <c r="F33" s="44" t="s">
        <v>49</v>
      </c>
      <c r="G33" s="43" t="s">
        <v>91</v>
      </c>
      <c r="H33" s="44">
        <v>50</v>
      </c>
      <c r="I33" s="45">
        <f>C33</f>
        <v>0</v>
      </c>
      <c r="J33" s="45">
        <f>C33*H33</f>
        <v>0</v>
      </c>
      <c r="K33" s="1" t="str">
        <f>CONCATENATE(LEFT(D33,2),MID(D33,8,1),MID(D33,5,2),MID(D33,10,2))</f>
        <v>S4302GR</v>
      </c>
    </row>
    <row r="34" spans="1:11" ht="12.75">
      <c r="A34" s="41">
        <v>1.04</v>
      </c>
      <c r="B34" s="42">
        <f>IF(B$2&gt;0,ROUND(A34/(1-B$2),2),A34)</f>
        <v>1.04</v>
      </c>
      <c r="C34" s="42">
        <f>B34-A34</f>
        <v>0</v>
      </c>
      <c r="D34" s="43" t="s">
        <v>92</v>
      </c>
      <c r="E34" s="43" t="s">
        <v>90</v>
      </c>
      <c r="F34" s="44">
        <v>1</v>
      </c>
      <c r="G34" s="43" t="s">
        <v>91</v>
      </c>
      <c r="H34" s="44">
        <v>50</v>
      </c>
      <c r="I34" s="45">
        <f>C34</f>
        <v>0</v>
      </c>
      <c r="J34" s="45">
        <f>C34*H34</f>
        <v>0</v>
      </c>
      <c r="K34" s="1" t="str">
        <f>CONCATENATE(LEFT(D34,2),MID(D34,8,1),MID(D34,5,2),MID(D34,10,2))</f>
        <v>S4314GR</v>
      </c>
    </row>
    <row r="35" spans="1:11" ht="12.75">
      <c r="A35" s="41">
        <v>1.27</v>
      </c>
      <c r="B35" s="42">
        <f>IF(B$2&gt;0,ROUND(A35/(1-B$2),2),A35)</f>
        <v>1.27</v>
      </c>
      <c r="C35" s="42">
        <f>B35-A35</f>
        <v>0</v>
      </c>
      <c r="D35" s="43" t="s">
        <v>93</v>
      </c>
      <c r="E35" s="43" t="s">
        <v>90</v>
      </c>
      <c r="F35" s="44">
        <v>2</v>
      </c>
      <c r="G35" s="43" t="s">
        <v>91</v>
      </c>
      <c r="H35" s="44">
        <v>40</v>
      </c>
      <c r="I35" s="45">
        <f>C35</f>
        <v>0</v>
      </c>
      <c r="J35" s="45">
        <f>C35*H35</f>
        <v>0</v>
      </c>
      <c r="K35" s="1" t="str">
        <f>CONCATENATE(LEFT(D35,2),MID(D35,8,1),MID(D35,5,2),MID(D35,10,2))</f>
        <v>S4326GR</v>
      </c>
    </row>
    <row r="36" spans="1:11" ht="12.75">
      <c r="A36" s="41">
        <v>1.6</v>
      </c>
      <c r="B36" s="42">
        <f>IF(B$2&gt;0,ROUND(A36/(1-B$2),2),A36)</f>
        <v>1.6</v>
      </c>
      <c r="C36" s="42">
        <f>B36-A36</f>
        <v>0</v>
      </c>
      <c r="D36" s="43" t="s">
        <v>94</v>
      </c>
      <c r="E36" s="43" t="s">
        <v>90</v>
      </c>
      <c r="F36" s="44">
        <v>3</v>
      </c>
      <c r="G36" s="43" t="s">
        <v>95</v>
      </c>
      <c r="H36" s="44">
        <v>30</v>
      </c>
      <c r="I36" s="45">
        <f>C36</f>
        <v>0</v>
      </c>
      <c r="J36" s="45">
        <f>C36*H36</f>
        <v>0</v>
      </c>
      <c r="K36" s="1" t="str">
        <f>CONCATENATE(LEFT(D36,2),MID(D36,8,1),MID(D36,5,2),MID(D36,10,2))</f>
        <v>S4338GR</v>
      </c>
    </row>
    <row r="37" spans="1:6" ht="12.75">
      <c r="A37" s="46"/>
      <c r="F37" s="27"/>
    </row>
    <row r="38" spans="1:11" ht="12.75">
      <c r="A38" s="48">
        <v>0.92</v>
      </c>
      <c r="B38" s="42">
        <f aca="true" t="shared" si="10" ref="B38:B43">IF(B$2&gt;0,ROUND(A38/(1-B$2),2),A38)</f>
        <v>0.92</v>
      </c>
      <c r="C38" s="42">
        <f aca="true" t="shared" si="11" ref="C38:C43">B38-A38</f>
        <v>0</v>
      </c>
      <c r="D38" s="43" t="s">
        <v>96</v>
      </c>
      <c r="E38" s="43" t="s">
        <v>79</v>
      </c>
      <c r="F38" s="44" t="s">
        <v>49</v>
      </c>
      <c r="G38" s="43" t="s">
        <v>80</v>
      </c>
      <c r="H38" s="44">
        <v>50</v>
      </c>
      <c r="I38" s="45">
        <f aca="true" t="shared" si="12" ref="I38:I43">C38</f>
        <v>0</v>
      </c>
      <c r="J38" s="45">
        <f aca="true" t="shared" si="13" ref="J38:J43">C38*H38</f>
        <v>0</v>
      </c>
      <c r="K38" s="1" t="str">
        <f aca="true" t="shared" si="14" ref="K38:K43">CONCATENATE(LEFT(D38,2),MID(D38,8,1),MID(D38,5,2),MID(D38,10,2))</f>
        <v>S5202RE</v>
      </c>
    </row>
    <row r="39" spans="1:11" ht="12.75">
      <c r="A39" s="41">
        <v>1.34</v>
      </c>
      <c r="B39" s="42">
        <f t="shared" si="10"/>
        <v>1.34</v>
      </c>
      <c r="C39" s="42">
        <f t="shared" si="11"/>
        <v>0</v>
      </c>
      <c r="D39" s="43" t="s">
        <v>97</v>
      </c>
      <c r="E39" s="43" t="s">
        <v>77</v>
      </c>
      <c r="F39" s="44">
        <v>1</v>
      </c>
      <c r="G39" s="43" t="s">
        <v>58</v>
      </c>
      <c r="H39" s="44">
        <v>50</v>
      </c>
      <c r="I39" s="45">
        <f t="shared" si="12"/>
        <v>0</v>
      </c>
      <c r="J39" s="45">
        <f t="shared" si="13"/>
        <v>0</v>
      </c>
      <c r="K39" s="1" t="str">
        <f t="shared" si="14"/>
        <v>S5214GY</v>
      </c>
    </row>
    <row r="40" spans="1:11" ht="12.75">
      <c r="A40" s="41">
        <v>1.34</v>
      </c>
      <c r="B40" s="42">
        <f t="shared" si="10"/>
        <v>1.34</v>
      </c>
      <c r="C40" s="42">
        <f t="shared" si="11"/>
        <v>0</v>
      </c>
      <c r="D40" s="43" t="s">
        <v>98</v>
      </c>
      <c r="E40" s="43" t="s">
        <v>79</v>
      </c>
      <c r="F40" s="44">
        <v>1</v>
      </c>
      <c r="G40" s="43" t="s">
        <v>80</v>
      </c>
      <c r="H40" s="44">
        <v>50</v>
      </c>
      <c r="I40" s="45">
        <f t="shared" si="12"/>
        <v>0</v>
      </c>
      <c r="J40" s="45">
        <f t="shared" si="13"/>
        <v>0</v>
      </c>
      <c r="K40" s="1" t="str">
        <f t="shared" si="14"/>
        <v>S5214RE</v>
      </c>
    </row>
    <row r="41" spans="1:11" ht="12.75">
      <c r="A41" s="41">
        <v>1.61</v>
      </c>
      <c r="B41" s="42">
        <f t="shared" si="10"/>
        <v>1.61</v>
      </c>
      <c r="C41" s="42">
        <f t="shared" si="11"/>
        <v>0</v>
      </c>
      <c r="D41" s="43" t="s">
        <v>99</v>
      </c>
      <c r="E41" s="43" t="s">
        <v>77</v>
      </c>
      <c r="F41" s="44">
        <v>2</v>
      </c>
      <c r="G41" s="43" t="s">
        <v>58</v>
      </c>
      <c r="H41" s="44">
        <v>40</v>
      </c>
      <c r="I41" s="45">
        <f t="shared" si="12"/>
        <v>0</v>
      </c>
      <c r="J41" s="45">
        <f t="shared" si="13"/>
        <v>0</v>
      </c>
      <c r="K41" s="1" t="str">
        <f t="shared" si="14"/>
        <v>S5226GY</v>
      </c>
    </row>
    <row r="42" spans="1:11" ht="12.75">
      <c r="A42" s="41">
        <v>1.61</v>
      </c>
      <c r="B42" s="42">
        <f t="shared" si="10"/>
        <v>1.61</v>
      </c>
      <c r="C42" s="42">
        <f t="shared" si="11"/>
        <v>0</v>
      </c>
      <c r="D42" s="43" t="s">
        <v>100</v>
      </c>
      <c r="E42" s="43" t="s">
        <v>79</v>
      </c>
      <c r="F42" s="44">
        <v>2</v>
      </c>
      <c r="G42" s="43" t="s">
        <v>80</v>
      </c>
      <c r="H42" s="44">
        <v>40</v>
      </c>
      <c r="I42" s="45">
        <f t="shared" si="12"/>
        <v>0</v>
      </c>
      <c r="J42" s="45">
        <f t="shared" si="13"/>
        <v>0</v>
      </c>
      <c r="K42" s="1" t="str">
        <f t="shared" si="14"/>
        <v>S5226RE</v>
      </c>
    </row>
    <row r="43" spans="1:11" ht="12.75">
      <c r="A43" s="41">
        <v>1.97</v>
      </c>
      <c r="B43" s="42">
        <f t="shared" si="10"/>
        <v>1.97</v>
      </c>
      <c r="C43" s="42">
        <f t="shared" si="11"/>
        <v>0</v>
      </c>
      <c r="D43" s="43" t="s">
        <v>101</v>
      </c>
      <c r="E43" s="43" t="s">
        <v>79</v>
      </c>
      <c r="F43" s="44">
        <v>3</v>
      </c>
      <c r="G43" s="43" t="s">
        <v>88</v>
      </c>
      <c r="H43" s="44">
        <v>30</v>
      </c>
      <c r="I43" s="45">
        <f t="shared" si="12"/>
        <v>0</v>
      </c>
      <c r="J43" s="45">
        <f t="shared" si="13"/>
        <v>0</v>
      </c>
      <c r="K43" s="1" t="str">
        <f t="shared" si="14"/>
        <v>S5238RE</v>
      </c>
    </row>
    <row r="44" spans="1:6" ht="12.75">
      <c r="A44" s="46" t="s">
        <v>102</v>
      </c>
      <c r="F44" s="27"/>
    </row>
    <row r="45" spans="1:11" ht="14.25">
      <c r="A45" s="49">
        <v>0.86</v>
      </c>
      <c r="B45" s="42">
        <f aca="true" t="shared" si="15" ref="B45:B60">IF(B$2&gt;0,ROUND(A45/(1-B$2),2),A45)</f>
        <v>0.86</v>
      </c>
      <c r="C45" s="42">
        <f aca="true" t="shared" si="16" ref="C45:C80">B45-A45</f>
        <v>0</v>
      </c>
      <c r="D45" s="50" t="s">
        <v>103</v>
      </c>
      <c r="E45" s="43" t="s">
        <v>48</v>
      </c>
      <c r="F45" s="44">
        <v>1</v>
      </c>
      <c r="G45" s="43" t="s">
        <v>104</v>
      </c>
      <c r="H45" s="44">
        <v>50</v>
      </c>
      <c r="I45" s="45">
        <f aca="true" t="shared" si="17" ref="I45:I80">C45</f>
        <v>0</v>
      </c>
      <c r="J45" s="45">
        <f aca="true" t="shared" si="18" ref="J45:J80">C45*H45</f>
        <v>0</v>
      </c>
      <c r="K45" s="1" t="str">
        <f aca="true" t="shared" si="19" ref="K45:K80">CONCATENATE(LEFT(D45,2),MID(D45,8,1),MID(D45,5,2),MID(D45,10,2))</f>
        <v>T4M14ML</v>
      </c>
    </row>
    <row r="46" spans="1:11" ht="14.25">
      <c r="A46" s="49">
        <v>1.08</v>
      </c>
      <c r="B46" s="42">
        <f t="shared" si="15"/>
        <v>1.08</v>
      </c>
      <c r="C46" s="42">
        <f t="shared" si="16"/>
        <v>0</v>
      </c>
      <c r="D46" s="50" t="s">
        <v>105</v>
      </c>
      <c r="E46" s="43" t="s">
        <v>48</v>
      </c>
      <c r="F46" s="44">
        <v>2</v>
      </c>
      <c r="G46" s="43" t="s">
        <v>104</v>
      </c>
      <c r="H46" s="44">
        <v>40</v>
      </c>
      <c r="I46" s="45">
        <f t="shared" si="17"/>
        <v>0</v>
      </c>
      <c r="J46" s="45">
        <f t="shared" si="18"/>
        <v>0</v>
      </c>
      <c r="K46" s="1" t="str">
        <f t="shared" si="19"/>
        <v>T4M26ML</v>
      </c>
    </row>
    <row r="47" spans="1:11" ht="14.25">
      <c r="A47" s="49">
        <v>1.38</v>
      </c>
      <c r="B47" s="42">
        <f t="shared" si="15"/>
        <v>1.38</v>
      </c>
      <c r="C47" s="42">
        <f t="shared" si="16"/>
        <v>0</v>
      </c>
      <c r="D47" s="50" t="s">
        <v>106</v>
      </c>
      <c r="E47" s="43" t="s">
        <v>48</v>
      </c>
      <c r="F47" s="44">
        <v>3</v>
      </c>
      <c r="G47" s="43" t="s">
        <v>104</v>
      </c>
      <c r="H47" s="44">
        <v>30</v>
      </c>
      <c r="I47" s="45">
        <f t="shared" si="17"/>
        <v>0</v>
      </c>
      <c r="J47" s="45">
        <f t="shared" si="18"/>
        <v>0</v>
      </c>
      <c r="K47" s="1" t="str">
        <f t="shared" si="19"/>
        <v>T4M38ML</v>
      </c>
    </row>
    <row r="48" spans="1:11" ht="12.75">
      <c r="A48" s="41">
        <v>0.78</v>
      </c>
      <c r="B48" s="42">
        <f t="shared" si="15"/>
        <v>0.78</v>
      </c>
      <c r="C48" s="42">
        <f t="shared" si="16"/>
        <v>0</v>
      </c>
      <c r="D48" s="43" t="s">
        <v>107</v>
      </c>
      <c r="E48" s="43" t="s">
        <v>77</v>
      </c>
      <c r="F48" s="44" t="s">
        <v>49</v>
      </c>
      <c r="G48" s="43" t="s">
        <v>58</v>
      </c>
      <c r="H48" s="44">
        <v>50</v>
      </c>
      <c r="I48" s="45">
        <f t="shared" si="17"/>
        <v>0</v>
      </c>
      <c r="J48" s="45">
        <f t="shared" si="18"/>
        <v>0</v>
      </c>
      <c r="K48" s="1" t="str">
        <f t="shared" si="19"/>
        <v>T4202GY</v>
      </c>
    </row>
    <row r="49" spans="1:11" ht="12.75">
      <c r="A49" s="41">
        <v>0.78</v>
      </c>
      <c r="B49" s="42">
        <f t="shared" si="15"/>
        <v>0.78</v>
      </c>
      <c r="C49" s="42">
        <f t="shared" si="16"/>
        <v>0</v>
      </c>
      <c r="D49" s="43" t="s">
        <v>108</v>
      </c>
      <c r="E49" s="43" t="s">
        <v>79</v>
      </c>
      <c r="F49" s="44" t="s">
        <v>49</v>
      </c>
      <c r="G49" s="43" t="s">
        <v>80</v>
      </c>
      <c r="H49" s="44">
        <v>50</v>
      </c>
      <c r="I49" s="45">
        <f t="shared" si="17"/>
        <v>0</v>
      </c>
      <c r="J49" s="45">
        <f t="shared" si="18"/>
        <v>0</v>
      </c>
      <c r="K49" s="1" t="str">
        <f t="shared" si="19"/>
        <v>T4202RE</v>
      </c>
    </row>
    <row r="50" spans="1:11" ht="12.75">
      <c r="A50" s="41">
        <v>1.15</v>
      </c>
      <c r="B50" s="42">
        <f t="shared" si="15"/>
        <v>1.15</v>
      </c>
      <c r="C50" s="42">
        <f t="shared" si="16"/>
        <v>0</v>
      </c>
      <c r="D50" s="43" t="s">
        <v>109</v>
      </c>
      <c r="E50" s="43" t="s">
        <v>90</v>
      </c>
      <c r="F50" s="44">
        <v>1</v>
      </c>
      <c r="G50" s="43" t="s">
        <v>110</v>
      </c>
      <c r="H50" s="44">
        <v>50</v>
      </c>
      <c r="I50" s="45">
        <f t="shared" si="17"/>
        <v>0</v>
      </c>
      <c r="J50" s="45">
        <f t="shared" si="18"/>
        <v>0</v>
      </c>
      <c r="K50" s="1" t="str">
        <f t="shared" si="19"/>
        <v>T4214GR</v>
      </c>
    </row>
    <row r="51" spans="1:11" ht="12.75">
      <c r="A51" s="41">
        <v>1.15</v>
      </c>
      <c r="B51" s="42">
        <f t="shared" si="15"/>
        <v>1.15</v>
      </c>
      <c r="C51" s="42">
        <f t="shared" si="16"/>
        <v>0</v>
      </c>
      <c r="D51" s="43" t="s">
        <v>111</v>
      </c>
      <c r="E51" s="43" t="s">
        <v>77</v>
      </c>
      <c r="F51" s="44">
        <v>1</v>
      </c>
      <c r="G51" s="43" t="s">
        <v>58</v>
      </c>
      <c r="H51" s="44">
        <v>50</v>
      </c>
      <c r="I51" s="45">
        <f t="shared" si="17"/>
        <v>0</v>
      </c>
      <c r="J51" s="45">
        <f t="shared" si="18"/>
        <v>0</v>
      </c>
      <c r="K51" s="1" t="str">
        <f t="shared" si="19"/>
        <v>T4214GY</v>
      </c>
    </row>
    <row r="52" spans="1:11" ht="12.75">
      <c r="A52" s="41">
        <v>1.15</v>
      </c>
      <c r="B52" s="42">
        <f t="shared" si="15"/>
        <v>1.15</v>
      </c>
      <c r="C52" s="42">
        <f t="shared" si="16"/>
        <v>0</v>
      </c>
      <c r="D52" s="43" t="s">
        <v>112</v>
      </c>
      <c r="E52" s="43" t="s">
        <v>79</v>
      </c>
      <c r="F52" s="44">
        <v>1</v>
      </c>
      <c r="G52" s="43" t="s">
        <v>80</v>
      </c>
      <c r="H52" s="44">
        <v>50</v>
      </c>
      <c r="I52" s="45">
        <f t="shared" si="17"/>
        <v>0</v>
      </c>
      <c r="J52" s="45">
        <f t="shared" si="18"/>
        <v>0</v>
      </c>
      <c r="K52" s="1" t="str">
        <f t="shared" si="19"/>
        <v>T4214RE</v>
      </c>
    </row>
    <row r="53" spans="1:11" ht="12.75">
      <c r="A53" s="41">
        <v>1.39</v>
      </c>
      <c r="B53" s="42">
        <f t="shared" si="15"/>
        <v>1.39</v>
      </c>
      <c r="C53" s="42">
        <f t="shared" si="16"/>
        <v>0</v>
      </c>
      <c r="D53" s="43" t="s">
        <v>113</v>
      </c>
      <c r="E53" s="43" t="s">
        <v>90</v>
      </c>
      <c r="F53" s="44">
        <v>2</v>
      </c>
      <c r="G53" s="43" t="s">
        <v>110</v>
      </c>
      <c r="H53" s="44">
        <v>40</v>
      </c>
      <c r="I53" s="45">
        <f t="shared" si="17"/>
        <v>0</v>
      </c>
      <c r="J53" s="45">
        <f t="shared" si="18"/>
        <v>0</v>
      </c>
      <c r="K53" s="1" t="str">
        <f t="shared" si="19"/>
        <v>T4226GR</v>
      </c>
    </row>
    <row r="54" spans="1:11" ht="12.75">
      <c r="A54" s="41">
        <v>1.39</v>
      </c>
      <c r="B54" s="42">
        <f t="shared" si="15"/>
        <v>1.39</v>
      </c>
      <c r="C54" s="42">
        <f t="shared" si="16"/>
        <v>0</v>
      </c>
      <c r="D54" s="43" t="s">
        <v>114</v>
      </c>
      <c r="E54" s="43" t="s">
        <v>77</v>
      </c>
      <c r="F54" s="44">
        <v>2</v>
      </c>
      <c r="G54" s="43" t="s">
        <v>58</v>
      </c>
      <c r="H54" s="44">
        <v>40</v>
      </c>
      <c r="I54" s="45">
        <f t="shared" si="17"/>
        <v>0</v>
      </c>
      <c r="J54" s="45">
        <f t="shared" si="18"/>
        <v>0</v>
      </c>
      <c r="K54" s="1" t="str">
        <f t="shared" si="19"/>
        <v>T4226GY</v>
      </c>
    </row>
    <row r="55" spans="1:11" ht="12.75">
      <c r="A55" s="41">
        <v>1.39</v>
      </c>
      <c r="B55" s="42">
        <f t="shared" si="15"/>
        <v>1.39</v>
      </c>
      <c r="C55" s="42">
        <f t="shared" si="16"/>
        <v>0</v>
      </c>
      <c r="D55" s="43" t="s">
        <v>115</v>
      </c>
      <c r="E55" s="43" t="s">
        <v>79</v>
      </c>
      <c r="F55" s="44">
        <v>2</v>
      </c>
      <c r="G55" s="43" t="s">
        <v>80</v>
      </c>
      <c r="H55" s="44">
        <v>40</v>
      </c>
      <c r="I55" s="45">
        <f t="shared" si="17"/>
        <v>0</v>
      </c>
      <c r="J55" s="45">
        <f t="shared" si="18"/>
        <v>0</v>
      </c>
      <c r="K55" s="1" t="str">
        <f t="shared" si="19"/>
        <v>T4226RE</v>
      </c>
    </row>
    <row r="56" spans="1:11" ht="12.75">
      <c r="A56" s="41">
        <v>1.7</v>
      </c>
      <c r="B56" s="42">
        <f t="shared" si="15"/>
        <v>1.7</v>
      </c>
      <c r="C56" s="42">
        <f t="shared" si="16"/>
        <v>0</v>
      </c>
      <c r="D56" s="43" t="s">
        <v>116</v>
      </c>
      <c r="E56" s="43" t="s">
        <v>90</v>
      </c>
      <c r="F56" s="44">
        <v>3</v>
      </c>
      <c r="G56" s="43" t="s">
        <v>117</v>
      </c>
      <c r="H56" s="44">
        <v>30</v>
      </c>
      <c r="I56" s="45">
        <f t="shared" si="17"/>
        <v>0</v>
      </c>
      <c r="J56" s="45">
        <f t="shared" si="18"/>
        <v>0</v>
      </c>
      <c r="K56" s="1" t="str">
        <f t="shared" si="19"/>
        <v>T4238GR</v>
      </c>
    </row>
    <row r="57" spans="1:11" ht="12.75">
      <c r="A57" s="41">
        <v>1.7</v>
      </c>
      <c r="B57" s="42">
        <f t="shared" si="15"/>
        <v>1.7</v>
      </c>
      <c r="C57" s="42">
        <f t="shared" si="16"/>
        <v>0</v>
      </c>
      <c r="D57" s="43" t="s">
        <v>118</v>
      </c>
      <c r="E57" s="43" t="s">
        <v>77</v>
      </c>
      <c r="F57" s="44">
        <v>3</v>
      </c>
      <c r="G57" s="43" t="s">
        <v>86</v>
      </c>
      <c r="H57" s="44">
        <v>30</v>
      </c>
      <c r="I57" s="45">
        <f t="shared" si="17"/>
        <v>0</v>
      </c>
      <c r="J57" s="45">
        <f t="shared" si="18"/>
        <v>0</v>
      </c>
      <c r="K57" s="1" t="str">
        <f t="shared" si="19"/>
        <v>T4238GY</v>
      </c>
    </row>
    <row r="58" spans="1:11" ht="12.75">
      <c r="A58" s="41">
        <v>1.7</v>
      </c>
      <c r="B58" s="42">
        <f t="shared" si="15"/>
        <v>1.7</v>
      </c>
      <c r="C58" s="42">
        <f t="shared" si="16"/>
        <v>0</v>
      </c>
      <c r="D58" s="43" t="s">
        <v>119</v>
      </c>
      <c r="E58" s="43" t="s">
        <v>79</v>
      </c>
      <c r="F58" s="44">
        <v>3</v>
      </c>
      <c r="G58" s="43" t="s">
        <v>88</v>
      </c>
      <c r="H58" s="44">
        <v>30</v>
      </c>
      <c r="I58" s="45">
        <f t="shared" si="17"/>
        <v>0</v>
      </c>
      <c r="J58" s="45">
        <f t="shared" si="18"/>
        <v>0</v>
      </c>
      <c r="K58" s="1" t="str">
        <f t="shared" si="19"/>
        <v>T4238RE</v>
      </c>
    </row>
    <row r="59" spans="1:11" ht="12.75">
      <c r="A59" s="41">
        <v>0.69</v>
      </c>
      <c r="B59" s="42">
        <f t="shared" si="15"/>
        <v>0.69</v>
      </c>
      <c r="C59" s="42">
        <f t="shared" si="16"/>
        <v>0</v>
      </c>
      <c r="D59" s="43" t="s">
        <v>120</v>
      </c>
      <c r="E59" s="43" t="s">
        <v>90</v>
      </c>
      <c r="F59" s="44" t="s">
        <v>49</v>
      </c>
      <c r="G59" s="43" t="s">
        <v>110</v>
      </c>
      <c r="H59" s="44">
        <v>50</v>
      </c>
      <c r="I59" s="45">
        <f t="shared" si="17"/>
        <v>0</v>
      </c>
      <c r="J59" s="45">
        <f t="shared" si="18"/>
        <v>0</v>
      </c>
      <c r="K59" s="1" t="str">
        <f t="shared" si="19"/>
        <v>T4302GR</v>
      </c>
    </row>
    <row r="60" spans="1:11" ht="12.75">
      <c r="A60" s="41">
        <v>1.04</v>
      </c>
      <c r="B60" s="51">
        <f t="shared" si="15"/>
        <v>1.04</v>
      </c>
      <c r="C60" s="42">
        <f t="shared" si="16"/>
        <v>0</v>
      </c>
      <c r="D60" s="43" t="s">
        <v>121</v>
      </c>
      <c r="E60" s="43" t="s">
        <v>57</v>
      </c>
      <c r="F60" s="44">
        <v>1</v>
      </c>
      <c r="G60" s="43" t="s">
        <v>58</v>
      </c>
      <c r="H60" s="44">
        <v>50</v>
      </c>
      <c r="I60" s="45">
        <f t="shared" si="17"/>
        <v>0</v>
      </c>
      <c r="J60" s="45">
        <f t="shared" si="18"/>
        <v>0</v>
      </c>
      <c r="K60" s="1" t="str">
        <f t="shared" si="19"/>
        <v>T4314BL</v>
      </c>
    </row>
    <row r="61" spans="1:11" ht="12.75">
      <c r="A61" s="41">
        <v>1.04</v>
      </c>
      <c r="B61" s="42">
        <f>IF(B$2&gt;0,ROUND(A60/(1-B$2),2),A60)</f>
        <v>1.04</v>
      </c>
      <c r="C61" s="42">
        <f t="shared" si="16"/>
        <v>0</v>
      </c>
      <c r="D61" s="43" t="s">
        <v>122</v>
      </c>
      <c r="E61" s="43" t="s">
        <v>123</v>
      </c>
      <c r="F61" s="44">
        <v>1</v>
      </c>
      <c r="G61" s="43" t="s">
        <v>124</v>
      </c>
      <c r="H61" s="44">
        <v>50</v>
      </c>
      <c r="I61" s="45">
        <f t="shared" si="17"/>
        <v>0</v>
      </c>
      <c r="J61" s="45">
        <f t="shared" si="18"/>
        <v>0</v>
      </c>
      <c r="K61" s="1" t="str">
        <f t="shared" si="19"/>
        <v>T4314DR</v>
      </c>
    </row>
    <row r="62" spans="1:11" ht="12.75">
      <c r="A62" s="41">
        <v>1.04</v>
      </c>
      <c r="B62" s="42">
        <f aca="true" t="shared" si="20" ref="B62:B80">IF(B$2&gt;0,ROUND(A62/(1-B$2),2),A62)</f>
        <v>1.04</v>
      </c>
      <c r="C62" s="42">
        <f t="shared" si="16"/>
        <v>0</v>
      </c>
      <c r="D62" s="43" t="s">
        <v>125</v>
      </c>
      <c r="E62" s="43" t="s">
        <v>90</v>
      </c>
      <c r="F62" s="44">
        <v>1</v>
      </c>
      <c r="G62" s="43" t="s">
        <v>110</v>
      </c>
      <c r="H62" s="44">
        <v>50</v>
      </c>
      <c r="I62" s="45">
        <f t="shared" si="17"/>
        <v>0</v>
      </c>
      <c r="J62" s="45">
        <f t="shared" si="18"/>
        <v>0</v>
      </c>
      <c r="K62" s="1" t="str">
        <f t="shared" si="19"/>
        <v>T4314GR</v>
      </c>
    </row>
    <row r="63" spans="1:11" ht="12.75">
      <c r="A63" s="41">
        <v>1.04</v>
      </c>
      <c r="B63" s="42">
        <f t="shared" si="20"/>
        <v>1.04</v>
      </c>
      <c r="C63" s="42">
        <f t="shared" si="16"/>
        <v>0</v>
      </c>
      <c r="D63" s="43" t="s">
        <v>126</v>
      </c>
      <c r="E63" s="43" t="s">
        <v>77</v>
      </c>
      <c r="F63" s="44">
        <v>1</v>
      </c>
      <c r="G63" s="43" t="s">
        <v>58</v>
      </c>
      <c r="H63" s="44">
        <v>50</v>
      </c>
      <c r="I63" s="45">
        <f t="shared" si="17"/>
        <v>0</v>
      </c>
      <c r="J63" s="45">
        <f t="shared" si="18"/>
        <v>0</v>
      </c>
      <c r="K63" s="1" t="str">
        <f t="shared" si="19"/>
        <v>T4314GY</v>
      </c>
    </row>
    <row r="64" spans="1:11" ht="12.75">
      <c r="A64" s="41">
        <v>1.04</v>
      </c>
      <c r="B64" s="42">
        <f t="shared" si="20"/>
        <v>1.04</v>
      </c>
      <c r="C64" s="42">
        <f t="shared" si="16"/>
        <v>0</v>
      </c>
      <c r="D64" s="43" t="s">
        <v>127</v>
      </c>
      <c r="E64" s="43" t="s">
        <v>128</v>
      </c>
      <c r="F64" s="44">
        <v>1</v>
      </c>
      <c r="G64" s="43" t="s">
        <v>67</v>
      </c>
      <c r="H64" s="44">
        <v>50</v>
      </c>
      <c r="I64" s="45">
        <f t="shared" si="17"/>
        <v>0</v>
      </c>
      <c r="J64" s="45">
        <f t="shared" si="18"/>
        <v>0</v>
      </c>
      <c r="K64" s="1" t="str">
        <f t="shared" si="19"/>
        <v>T4314MG</v>
      </c>
    </row>
    <row r="65" spans="1:11" ht="12.75">
      <c r="A65" s="41">
        <v>1.04</v>
      </c>
      <c r="B65" s="42">
        <f t="shared" si="20"/>
        <v>1.04</v>
      </c>
      <c r="C65" s="42">
        <f t="shared" si="16"/>
        <v>0</v>
      </c>
      <c r="D65" s="43" t="s">
        <v>129</v>
      </c>
      <c r="E65" s="43" t="s">
        <v>130</v>
      </c>
      <c r="F65" s="44">
        <v>1</v>
      </c>
      <c r="G65" s="43" t="s">
        <v>64</v>
      </c>
      <c r="H65" s="44">
        <v>50</v>
      </c>
      <c r="I65" s="45">
        <f t="shared" si="17"/>
        <v>0</v>
      </c>
      <c r="J65" s="45">
        <f t="shared" si="18"/>
        <v>0</v>
      </c>
      <c r="K65" s="1" t="str">
        <f t="shared" si="19"/>
        <v>T4314RB</v>
      </c>
    </row>
    <row r="66" spans="1:11" ht="12.75">
      <c r="A66" s="41">
        <v>1.04</v>
      </c>
      <c r="B66" s="42">
        <f t="shared" si="20"/>
        <v>1.04</v>
      </c>
      <c r="C66" s="42">
        <f t="shared" si="16"/>
        <v>0</v>
      </c>
      <c r="D66" s="43" t="s">
        <v>131</v>
      </c>
      <c r="E66" s="43" t="s">
        <v>69</v>
      </c>
      <c r="F66" s="44">
        <v>1</v>
      </c>
      <c r="G66" s="43" t="s">
        <v>70</v>
      </c>
      <c r="H66" s="44">
        <v>50</v>
      </c>
      <c r="I66" s="45">
        <f t="shared" si="17"/>
        <v>0</v>
      </c>
      <c r="J66" s="45">
        <f t="shared" si="18"/>
        <v>0</v>
      </c>
      <c r="K66" s="1" t="str">
        <f t="shared" si="19"/>
        <v>T4314YE</v>
      </c>
    </row>
    <row r="67" spans="1:11" ht="12.75">
      <c r="A67" s="41">
        <v>1.27</v>
      </c>
      <c r="B67" s="42">
        <f t="shared" si="20"/>
        <v>1.27</v>
      </c>
      <c r="C67" s="42">
        <f t="shared" si="16"/>
        <v>0</v>
      </c>
      <c r="D67" s="43" t="s">
        <v>132</v>
      </c>
      <c r="E67" s="43" t="s">
        <v>57</v>
      </c>
      <c r="F67" s="44">
        <v>2</v>
      </c>
      <c r="G67" s="43" t="s">
        <v>58</v>
      </c>
      <c r="H67" s="44">
        <v>40</v>
      </c>
      <c r="I67" s="45">
        <f t="shared" si="17"/>
        <v>0</v>
      </c>
      <c r="J67" s="45">
        <f t="shared" si="18"/>
        <v>0</v>
      </c>
      <c r="K67" s="1" t="str">
        <f t="shared" si="19"/>
        <v>T4326BL</v>
      </c>
    </row>
    <row r="68" spans="1:11" ht="12.75">
      <c r="A68" s="41">
        <v>1.27</v>
      </c>
      <c r="B68" s="42">
        <f t="shared" si="20"/>
        <v>1.27</v>
      </c>
      <c r="C68" s="42">
        <f t="shared" si="16"/>
        <v>0</v>
      </c>
      <c r="D68" s="43" t="s">
        <v>133</v>
      </c>
      <c r="E68" s="43" t="s">
        <v>123</v>
      </c>
      <c r="F68" s="44">
        <v>2</v>
      </c>
      <c r="G68" s="43" t="s">
        <v>124</v>
      </c>
      <c r="H68" s="44">
        <v>40</v>
      </c>
      <c r="I68" s="45">
        <f t="shared" si="17"/>
        <v>0</v>
      </c>
      <c r="J68" s="45">
        <f t="shared" si="18"/>
        <v>0</v>
      </c>
      <c r="K68" s="1" t="str">
        <f t="shared" si="19"/>
        <v>T4326DR</v>
      </c>
    </row>
    <row r="69" spans="1:11" ht="12.75">
      <c r="A69" s="41">
        <v>1.27</v>
      </c>
      <c r="B69" s="42">
        <f t="shared" si="20"/>
        <v>1.27</v>
      </c>
      <c r="C69" s="42">
        <f t="shared" si="16"/>
        <v>0</v>
      </c>
      <c r="D69" s="43" t="s">
        <v>134</v>
      </c>
      <c r="E69" s="43" t="s">
        <v>90</v>
      </c>
      <c r="F69" s="44">
        <v>2</v>
      </c>
      <c r="G69" s="43" t="s">
        <v>110</v>
      </c>
      <c r="H69" s="44">
        <v>40</v>
      </c>
      <c r="I69" s="45">
        <f t="shared" si="17"/>
        <v>0</v>
      </c>
      <c r="J69" s="45">
        <f t="shared" si="18"/>
        <v>0</v>
      </c>
      <c r="K69" s="1" t="str">
        <f t="shared" si="19"/>
        <v>T4326GR</v>
      </c>
    </row>
    <row r="70" spans="1:11" ht="12.75">
      <c r="A70" s="41">
        <v>1.27</v>
      </c>
      <c r="B70" s="42">
        <f t="shared" si="20"/>
        <v>1.27</v>
      </c>
      <c r="C70" s="42">
        <f t="shared" si="16"/>
        <v>0</v>
      </c>
      <c r="D70" s="43" t="s">
        <v>135</v>
      </c>
      <c r="E70" s="43" t="s">
        <v>77</v>
      </c>
      <c r="F70" s="44">
        <v>2</v>
      </c>
      <c r="G70" s="43" t="s">
        <v>58</v>
      </c>
      <c r="H70" s="44">
        <v>40</v>
      </c>
      <c r="I70" s="45">
        <f t="shared" si="17"/>
        <v>0</v>
      </c>
      <c r="J70" s="45">
        <f t="shared" si="18"/>
        <v>0</v>
      </c>
      <c r="K70" s="1" t="str">
        <f t="shared" si="19"/>
        <v>T4326GY</v>
      </c>
    </row>
    <row r="71" spans="1:11" ht="12.75">
      <c r="A71" s="41">
        <v>1.27</v>
      </c>
      <c r="B71" s="42">
        <f t="shared" si="20"/>
        <v>1.27</v>
      </c>
      <c r="C71" s="42">
        <f t="shared" si="16"/>
        <v>0</v>
      </c>
      <c r="D71" s="43" t="s">
        <v>136</v>
      </c>
      <c r="E71" s="43" t="s">
        <v>128</v>
      </c>
      <c r="F71" s="44">
        <v>2</v>
      </c>
      <c r="G71" s="43" t="s">
        <v>67</v>
      </c>
      <c r="H71" s="44">
        <v>40</v>
      </c>
      <c r="I71" s="45">
        <f t="shared" si="17"/>
        <v>0</v>
      </c>
      <c r="J71" s="45">
        <f t="shared" si="18"/>
        <v>0</v>
      </c>
      <c r="K71" s="1" t="str">
        <f t="shared" si="19"/>
        <v>T4326MG</v>
      </c>
    </row>
    <row r="72" spans="1:11" ht="12.75">
      <c r="A72" s="41">
        <v>1.27</v>
      </c>
      <c r="B72" s="42">
        <f t="shared" si="20"/>
        <v>1.27</v>
      </c>
      <c r="C72" s="42">
        <f t="shared" si="16"/>
        <v>0</v>
      </c>
      <c r="D72" s="43" t="s">
        <v>137</v>
      </c>
      <c r="E72" s="43" t="s">
        <v>130</v>
      </c>
      <c r="F72" s="44">
        <v>2</v>
      </c>
      <c r="G72" s="43" t="s">
        <v>64</v>
      </c>
      <c r="H72" s="44">
        <v>40</v>
      </c>
      <c r="I72" s="45">
        <f t="shared" si="17"/>
        <v>0</v>
      </c>
      <c r="J72" s="45">
        <f t="shared" si="18"/>
        <v>0</v>
      </c>
      <c r="K72" s="1" t="str">
        <f t="shared" si="19"/>
        <v>T4326RB</v>
      </c>
    </row>
    <row r="73" spans="1:11" ht="12.75">
      <c r="A73" s="41">
        <v>1.27</v>
      </c>
      <c r="B73" s="42">
        <f t="shared" si="20"/>
        <v>1.27</v>
      </c>
      <c r="C73" s="42">
        <f t="shared" si="16"/>
        <v>0</v>
      </c>
      <c r="D73" s="43" t="s">
        <v>138</v>
      </c>
      <c r="E73" s="43" t="s">
        <v>69</v>
      </c>
      <c r="F73" s="44">
        <v>2</v>
      </c>
      <c r="G73" s="43" t="s">
        <v>70</v>
      </c>
      <c r="H73" s="44">
        <v>40</v>
      </c>
      <c r="I73" s="45">
        <f t="shared" si="17"/>
        <v>0</v>
      </c>
      <c r="J73" s="45">
        <f t="shared" si="18"/>
        <v>0</v>
      </c>
      <c r="K73" s="1" t="str">
        <f t="shared" si="19"/>
        <v>T4326YE</v>
      </c>
    </row>
    <row r="74" spans="1:11" ht="12.75">
      <c r="A74" s="41">
        <v>1.6</v>
      </c>
      <c r="B74" s="42">
        <f t="shared" si="20"/>
        <v>1.6</v>
      </c>
      <c r="C74" s="42">
        <f t="shared" si="16"/>
        <v>0</v>
      </c>
      <c r="D74" s="43" t="s">
        <v>139</v>
      </c>
      <c r="E74" s="43" t="s">
        <v>57</v>
      </c>
      <c r="F74" s="44">
        <v>3</v>
      </c>
      <c r="G74" s="43" t="s">
        <v>86</v>
      </c>
      <c r="H74" s="44">
        <v>30</v>
      </c>
      <c r="I74" s="45">
        <f t="shared" si="17"/>
        <v>0</v>
      </c>
      <c r="J74" s="45">
        <f t="shared" si="18"/>
        <v>0</v>
      </c>
      <c r="K74" s="1" t="str">
        <f t="shared" si="19"/>
        <v>T4338BL</v>
      </c>
    </row>
    <row r="75" spans="1:11" ht="12.75">
      <c r="A75" s="41">
        <v>1.6</v>
      </c>
      <c r="B75" s="42">
        <f t="shared" si="20"/>
        <v>1.6</v>
      </c>
      <c r="C75" s="42">
        <f t="shared" si="16"/>
        <v>0</v>
      </c>
      <c r="D75" s="43" t="s">
        <v>140</v>
      </c>
      <c r="E75" s="43" t="s">
        <v>123</v>
      </c>
      <c r="F75" s="44">
        <v>3</v>
      </c>
      <c r="G75" s="43" t="s">
        <v>141</v>
      </c>
      <c r="H75" s="44">
        <v>30</v>
      </c>
      <c r="I75" s="45">
        <f t="shared" si="17"/>
        <v>0</v>
      </c>
      <c r="J75" s="45">
        <f t="shared" si="18"/>
        <v>0</v>
      </c>
      <c r="K75" s="1" t="str">
        <f t="shared" si="19"/>
        <v>T4338DR</v>
      </c>
    </row>
    <row r="76" spans="1:11" ht="12.75">
      <c r="A76" s="41">
        <v>1.6</v>
      </c>
      <c r="B76" s="42">
        <f t="shared" si="20"/>
        <v>1.6</v>
      </c>
      <c r="C76" s="42">
        <f t="shared" si="16"/>
        <v>0</v>
      </c>
      <c r="D76" s="43" t="s">
        <v>142</v>
      </c>
      <c r="E76" s="43" t="s">
        <v>90</v>
      </c>
      <c r="F76" s="44">
        <v>3</v>
      </c>
      <c r="G76" s="43" t="s">
        <v>110</v>
      </c>
      <c r="H76" s="44">
        <v>30</v>
      </c>
      <c r="I76" s="45">
        <f t="shared" si="17"/>
        <v>0</v>
      </c>
      <c r="J76" s="45">
        <f t="shared" si="18"/>
        <v>0</v>
      </c>
      <c r="K76" s="1" t="str">
        <f t="shared" si="19"/>
        <v>T4338GR</v>
      </c>
    </row>
    <row r="77" spans="1:11" ht="12.75">
      <c r="A77" s="41">
        <v>1.6</v>
      </c>
      <c r="B77" s="42">
        <f t="shared" si="20"/>
        <v>1.6</v>
      </c>
      <c r="C77" s="42">
        <f t="shared" si="16"/>
        <v>0</v>
      </c>
      <c r="D77" s="43" t="s">
        <v>143</v>
      </c>
      <c r="E77" s="43" t="s">
        <v>77</v>
      </c>
      <c r="F77" s="44">
        <v>3</v>
      </c>
      <c r="G77" s="43" t="s">
        <v>58</v>
      </c>
      <c r="H77" s="44">
        <v>30</v>
      </c>
      <c r="I77" s="45">
        <f t="shared" si="17"/>
        <v>0</v>
      </c>
      <c r="J77" s="45">
        <f t="shared" si="18"/>
        <v>0</v>
      </c>
      <c r="K77" s="1" t="str">
        <f t="shared" si="19"/>
        <v>T4338GY</v>
      </c>
    </row>
    <row r="78" spans="1:11" ht="12.75">
      <c r="A78" s="41">
        <v>1.6</v>
      </c>
      <c r="B78" s="42">
        <f t="shared" si="20"/>
        <v>1.6</v>
      </c>
      <c r="C78" s="42">
        <f t="shared" si="16"/>
        <v>0</v>
      </c>
      <c r="D78" s="43" t="s">
        <v>144</v>
      </c>
      <c r="E78" s="43" t="s">
        <v>128</v>
      </c>
      <c r="F78" s="44">
        <v>3</v>
      </c>
      <c r="G78" s="43" t="s">
        <v>145</v>
      </c>
      <c r="H78" s="44">
        <v>30</v>
      </c>
      <c r="I78" s="45">
        <f t="shared" si="17"/>
        <v>0</v>
      </c>
      <c r="J78" s="45">
        <f t="shared" si="18"/>
        <v>0</v>
      </c>
      <c r="K78" s="1" t="str">
        <f t="shared" si="19"/>
        <v>T4338MG</v>
      </c>
    </row>
    <row r="79" spans="1:11" ht="12.75">
      <c r="A79" s="41">
        <v>1.6</v>
      </c>
      <c r="B79" s="42">
        <f t="shared" si="20"/>
        <v>1.6</v>
      </c>
      <c r="C79" s="42">
        <f t="shared" si="16"/>
        <v>0</v>
      </c>
      <c r="D79" s="43" t="s">
        <v>146</v>
      </c>
      <c r="E79" s="43" t="s">
        <v>130</v>
      </c>
      <c r="F79" s="44">
        <v>3</v>
      </c>
      <c r="G79" s="43" t="s">
        <v>147</v>
      </c>
      <c r="H79" s="44">
        <v>30</v>
      </c>
      <c r="I79" s="45">
        <f t="shared" si="17"/>
        <v>0</v>
      </c>
      <c r="J79" s="45">
        <f t="shared" si="18"/>
        <v>0</v>
      </c>
      <c r="K79" s="1" t="str">
        <f t="shared" si="19"/>
        <v>T4338RB</v>
      </c>
    </row>
    <row r="80" spans="1:11" ht="12.75">
      <c r="A80" s="41">
        <v>1.6</v>
      </c>
      <c r="B80" s="42">
        <f t="shared" si="20"/>
        <v>1.6</v>
      </c>
      <c r="C80" s="42">
        <f t="shared" si="16"/>
        <v>0</v>
      </c>
      <c r="D80" s="43" t="s">
        <v>148</v>
      </c>
      <c r="E80" s="43" t="s">
        <v>69</v>
      </c>
      <c r="F80" s="44">
        <v>3</v>
      </c>
      <c r="G80" s="43" t="s">
        <v>149</v>
      </c>
      <c r="H80" s="44">
        <v>30</v>
      </c>
      <c r="I80" s="45">
        <f t="shared" si="17"/>
        <v>0</v>
      </c>
      <c r="J80" s="45">
        <f t="shared" si="18"/>
        <v>0</v>
      </c>
      <c r="K80" s="1" t="str">
        <f t="shared" si="19"/>
        <v>T4338YE</v>
      </c>
    </row>
    <row r="81" spans="1:8" ht="12.75">
      <c r="A81" s="52" t="s">
        <v>150</v>
      </c>
      <c r="B81" s="42"/>
      <c r="C81" s="42"/>
      <c r="F81" s="27"/>
      <c r="H81" s="27"/>
    </row>
    <row r="82" spans="1:11" ht="12.75">
      <c r="A82" s="41">
        <v>0.92</v>
      </c>
      <c r="B82" s="42">
        <f aca="true" t="shared" si="21" ref="B82:B89">IF(B$2&gt;0,ROUND(A82/(1-B$2),2),A82)</f>
        <v>0.92</v>
      </c>
      <c r="C82" s="42">
        <f aca="true" t="shared" si="22" ref="C82:C89">B82-A82</f>
        <v>0</v>
      </c>
      <c r="D82" s="43" t="s">
        <v>151</v>
      </c>
      <c r="E82" s="43" t="s">
        <v>79</v>
      </c>
      <c r="F82" s="44" t="s">
        <v>49</v>
      </c>
      <c r="G82" s="43" t="s">
        <v>80</v>
      </c>
      <c r="H82" s="44">
        <v>50</v>
      </c>
      <c r="I82" s="45">
        <f aca="true" t="shared" si="23" ref="I82:I89">C82</f>
        <v>0</v>
      </c>
      <c r="J82" s="45">
        <f aca="true" t="shared" si="24" ref="J82:J89">C82*H82</f>
        <v>0</v>
      </c>
      <c r="K82" s="1" t="str">
        <f aca="true" t="shared" si="25" ref="K82:K89">CONCATENATE(LEFT(D82,2),MID(D82,8,1),MID(D82,5,2),MID(D82,10,2))</f>
        <v>T5202RE</v>
      </c>
    </row>
    <row r="83" spans="1:11" ht="12.75">
      <c r="A83" s="41">
        <v>1.34</v>
      </c>
      <c r="B83" s="42">
        <f t="shared" si="21"/>
        <v>1.34</v>
      </c>
      <c r="C83" s="42">
        <f t="shared" si="22"/>
        <v>0</v>
      </c>
      <c r="D83" s="53" t="s">
        <v>152</v>
      </c>
      <c r="E83" s="53" t="s">
        <v>90</v>
      </c>
      <c r="F83" s="54">
        <v>1</v>
      </c>
      <c r="G83" s="53" t="s">
        <v>110</v>
      </c>
      <c r="H83" s="54">
        <v>50</v>
      </c>
      <c r="I83" s="45">
        <f t="shared" si="23"/>
        <v>0</v>
      </c>
      <c r="J83" s="45">
        <f t="shared" si="24"/>
        <v>0</v>
      </c>
      <c r="K83" s="1" t="str">
        <f t="shared" si="25"/>
        <v>T5214GR</v>
      </c>
    </row>
    <row r="84" spans="1:11" ht="12.75">
      <c r="A84" s="41">
        <v>1.34</v>
      </c>
      <c r="B84" s="42">
        <f t="shared" si="21"/>
        <v>1.34</v>
      </c>
      <c r="C84" s="42">
        <f t="shared" si="22"/>
        <v>0</v>
      </c>
      <c r="D84" s="53" t="s">
        <v>153</v>
      </c>
      <c r="E84" s="53" t="s">
        <v>79</v>
      </c>
      <c r="F84" s="54">
        <v>1</v>
      </c>
      <c r="G84" s="53" t="s">
        <v>80</v>
      </c>
      <c r="H84" s="54">
        <v>50</v>
      </c>
      <c r="I84" s="45">
        <f t="shared" si="23"/>
        <v>0</v>
      </c>
      <c r="J84" s="45">
        <f t="shared" si="24"/>
        <v>0</v>
      </c>
      <c r="K84" s="1" t="str">
        <f t="shared" si="25"/>
        <v>T5214RE</v>
      </c>
    </row>
    <row r="85" spans="1:11" ht="12.75">
      <c r="A85" s="41">
        <v>1.61</v>
      </c>
      <c r="B85" s="42">
        <f t="shared" si="21"/>
        <v>1.61</v>
      </c>
      <c r="C85" s="42">
        <f t="shared" si="22"/>
        <v>0</v>
      </c>
      <c r="D85" s="53" t="s">
        <v>154</v>
      </c>
      <c r="E85" s="53" t="s">
        <v>90</v>
      </c>
      <c r="F85" s="54">
        <v>2</v>
      </c>
      <c r="G85" s="53" t="s">
        <v>110</v>
      </c>
      <c r="H85" s="54">
        <v>40</v>
      </c>
      <c r="I85" s="45">
        <f t="shared" si="23"/>
        <v>0</v>
      </c>
      <c r="J85" s="45">
        <f t="shared" si="24"/>
        <v>0</v>
      </c>
      <c r="K85" s="1" t="str">
        <f t="shared" si="25"/>
        <v>T5226GR</v>
      </c>
    </row>
    <row r="86" spans="1:11" ht="12.75">
      <c r="A86" s="41">
        <v>1.61</v>
      </c>
      <c r="B86" s="42">
        <f t="shared" si="21"/>
        <v>1.61</v>
      </c>
      <c r="C86" s="42">
        <f t="shared" si="22"/>
        <v>0</v>
      </c>
      <c r="D86" s="53" t="s">
        <v>155</v>
      </c>
      <c r="E86" s="53" t="s">
        <v>79</v>
      </c>
      <c r="F86" s="54">
        <v>2</v>
      </c>
      <c r="G86" s="53" t="s">
        <v>80</v>
      </c>
      <c r="H86" s="54">
        <v>40</v>
      </c>
      <c r="I86" s="45">
        <f t="shared" si="23"/>
        <v>0</v>
      </c>
      <c r="J86" s="45">
        <f t="shared" si="24"/>
        <v>0</v>
      </c>
      <c r="K86" s="1" t="str">
        <f t="shared" si="25"/>
        <v>T5226RE</v>
      </c>
    </row>
    <row r="87" spans="1:11" ht="12.75">
      <c r="A87" s="41">
        <v>1.97</v>
      </c>
      <c r="B87" s="42">
        <f t="shared" si="21"/>
        <v>1.97</v>
      </c>
      <c r="C87" s="42">
        <f t="shared" si="22"/>
        <v>0</v>
      </c>
      <c r="D87" s="53" t="s">
        <v>156</v>
      </c>
      <c r="E87" s="53" t="s">
        <v>79</v>
      </c>
      <c r="F87" s="54">
        <v>3</v>
      </c>
      <c r="G87" s="53" t="s">
        <v>88</v>
      </c>
      <c r="H87" s="54">
        <v>30</v>
      </c>
      <c r="I87" s="45">
        <f t="shared" si="23"/>
        <v>0</v>
      </c>
      <c r="J87" s="45">
        <f t="shared" si="24"/>
        <v>0</v>
      </c>
      <c r="K87" s="1" t="str">
        <f t="shared" si="25"/>
        <v>T5238RE</v>
      </c>
    </row>
    <row r="88" spans="1:11" ht="12.75">
      <c r="A88" s="41">
        <v>1.2</v>
      </c>
      <c r="B88" s="42">
        <f t="shared" si="21"/>
        <v>1.2</v>
      </c>
      <c r="C88" s="42">
        <f t="shared" si="22"/>
        <v>0</v>
      </c>
      <c r="D88" s="43" t="s">
        <v>157</v>
      </c>
      <c r="E88" s="43" t="s">
        <v>77</v>
      </c>
      <c r="F88" s="44">
        <v>1</v>
      </c>
      <c r="G88" s="43" t="s">
        <v>58</v>
      </c>
      <c r="H88" s="44">
        <v>50</v>
      </c>
      <c r="I88" s="45">
        <f t="shared" si="23"/>
        <v>0</v>
      </c>
      <c r="J88" s="45">
        <f t="shared" si="24"/>
        <v>0</v>
      </c>
      <c r="K88" s="1" t="str">
        <f t="shared" si="25"/>
        <v>T5314GY</v>
      </c>
    </row>
    <row r="89" spans="1:11" ht="12.75">
      <c r="A89" s="41">
        <v>1.48</v>
      </c>
      <c r="B89" s="42">
        <f t="shared" si="21"/>
        <v>1.48</v>
      </c>
      <c r="C89" s="42">
        <f t="shared" si="22"/>
        <v>0</v>
      </c>
      <c r="D89" s="43" t="s">
        <v>158</v>
      </c>
      <c r="E89" s="43" t="s">
        <v>77</v>
      </c>
      <c r="F89" s="44">
        <v>2</v>
      </c>
      <c r="G89" s="43" t="s">
        <v>58</v>
      </c>
      <c r="H89" s="44">
        <v>40</v>
      </c>
      <c r="I89" s="45">
        <f t="shared" si="23"/>
        <v>0</v>
      </c>
      <c r="J89" s="45">
        <f t="shared" si="24"/>
        <v>0</v>
      </c>
      <c r="K89" s="1" t="str">
        <f t="shared" si="25"/>
        <v>T5326GY</v>
      </c>
    </row>
    <row r="90" spans="1:6" ht="12.75">
      <c r="A90" s="46" t="s">
        <v>159</v>
      </c>
      <c r="F90" s="27"/>
    </row>
    <row r="91" spans="1:11" ht="12.75">
      <c r="A91" s="41">
        <v>1.2</v>
      </c>
      <c r="B91" s="42">
        <f>IF(B$2&gt;0,ROUND(A91/(1-B$2),2),A91)</f>
        <v>1.2</v>
      </c>
      <c r="C91" s="42">
        <f>B91-A91</f>
        <v>0</v>
      </c>
      <c r="D91" s="43" t="s">
        <v>160</v>
      </c>
      <c r="E91" s="43" t="s">
        <v>77</v>
      </c>
      <c r="F91" s="44">
        <v>1</v>
      </c>
      <c r="G91" s="43" t="s">
        <v>58</v>
      </c>
      <c r="H91" s="44">
        <v>50</v>
      </c>
      <c r="I91" s="45">
        <f>C91</f>
        <v>0</v>
      </c>
      <c r="J91" s="45">
        <f>C91*H91</f>
        <v>0</v>
      </c>
      <c r="K91" s="1" t="str">
        <f>CONCATENATE(LEFT(D91,2),MID(D91,8,1),MID(D91,5,2),MID(D91,10,2))</f>
        <v>X4214GY</v>
      </c>
    </row>
    <row r="92" spans="1:11" ht="12.75">
      <c r="A92" s="41">
        <v>1.44</v>
      </c>
      <c r="B92" s="42">
        <f>IF(B$2&gt;0,ROUND(A92/(1-B$2),2),A92)</f>
        <v>1.44</v>
      </c>
      <c r="C92" s="42">
        <f>B92-A92</f>
        <v>0</v>
      </c>
      <c r="D92" s="43" t="s">
        <v>161</v>
      </c>
      <c r="E92" s="43" t="s">
        <v>77</v>
      </c>
      <c r="F92" s="44">
        <v>2</v>
      </c>
      <c r="G92" s="43" t="s">
        <v>58</v>
      </c>
      <c r="H92" s="44">
        <v>40</v>
      </c>
      <c r="I92" s="45">
        <f>C92</f>
        <v>0</v>
      </c>
      <c r="J92" s="45">
        <f>C92*H92</f>
        <v>0</v>
      </c>
      <c r="K92" s="1" t="str">
        <f>CONCATENATE(LEFT(D92,2),MID(D92,8,1),MID(D92,5,2),MID(D92,10,2))</f>
        <v>X4226GY</v>
      </c>
    </row>
  </sheetData>
  <mergeCells count="2">
    <mergeCell ref="C2:E2"/>
    <mergeCell ref="I5:J5"/>
  </mergeCells>
  <printOptions/>
  <pageMargins left="0.7875" right="0.7875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H Rainey</dc:creator>
  <cp:keywords/>
  <dc:description/>
  <cp:lastModifiedBy> .</cp:lastModifiedBy>
  <cp:lastPrinted>2006-01-16T19:20:57Z</cp:lastPrinted>
  <dcterms:created xsi:type="dcterms:W3CDTF">2003-04-22T14:13:46Z</dcterms:created>
  <dcterms:modified xsi:type="dcterms:W3CDTF">2006-02-10T18:53:57Z</dcterms:modified>
  <cp:category/>
  <cp:version/>
  <cp:contentType/>
  <cp:contentStatus/>
  <cp:revision>123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